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tec\Dat\AGA\InvEmisiones\I2021\SNAP\Vol3\SNAP\Total Nacional por SNAP\"/>
    </mc:Choice>
  </mc:AlternateContent>
  <bookViews>
    <workbookView xWindow="120" yWindow="135" windowWidth="21210" windowHeight="8835" firstSheet="2" activeTab="3"/>
  </bookViews>
  <sheets>
    <sheet name="ACIDIFICADORES" sheetId="2" r:id="rId1"/>
    <sheet name="METALES PESADOS" sheetId="3" r:id="rId2"/>
    <sheet name="COPs" sheetId="4" r:id="rId3"/>
    <sheet name="RESUMEN" sheetId="5" r:id="rId4"/>
  </sheets>
  <definedNames>
    <definedName name="_xlnm.Print_Area" localSheetId="0">ACIDIFICADORES!$A$1:$P$654</definedName>
    <definedName name="_xlnm.Print_Area" localSheetId="2">COPs!$A$1:$M$654</definedName>
    <definedName name="_xlnm.Print_Area" localSheetId="1">'METALES PESADOS'!$A$1:$R$654</definedName>
    <definedName name="_xlnm.Print_Area" localSheetId="3">RESUMEN!$A$1:$P$48</definedName>
  </definedNames>
  <calcPr calcId="162913"/>
</workbook>
</file>

<file path=xl/calcChain.xml><?xml version="1.0" encoding="utf-8"?>
<calcChain xmlns="http://schemas.openxmlformats.org/spreadsheetml/2006/main">
  <c r="I46" i="5" l="1"/>
  <c r="H46" i="5"/>
  <c r="G46" i="5"/>
  <c r="F46" i="5"/>
  <c r="I40" i="5"/>
  <c r="H40" i="5"/>
  <c r="G40" i="5"/>
  <c r="F40" i="5"/>
  <c r="M228" i="4"/>
  <c r="L228" i="4"/>
  <c r="K228" i="4"/>
  <c r="J228" i="4"/>
  <c r="I228" i="4"/>
  <c r="H228" i="4"/>
  <c r="G228" i="4"/>
  <c r="M204" i="4"/>
  <c r="L204" i="4"/>
  <c r="K204" i="4"/>
  <c r="J204" i="4"/>
  <c r="I204" i="4"/>
  <c r="H204" i="4"/>
  <c r="G204" i="4"/>
  <c r="M294" i="4"/>
  <c r="L294" i="4"/>
  <c r="K294" i="4"/>
  <c r="J294" i="4"/>
  <c r="I294" i="4"/>
  <c r="H294" i="4"/>
  <c r="G294" i="4"/>
  <c r="M288" i="4"/>
  <c r="L288" i="4"/>
  <c r="K288" i="4"/>
  <c r="J288" i="4"/>
  <c r="I288" i="4"/>
  <c r="H288" i="4"/>
  <c r="G288" i="4"/>
  <c r="M277" i="4"/>
  <c r="L277" i="4"/>
  <c r="K277" i="4"/>
  <c r="J277" i="4"/>
  <c r="I277" i="4"/>
  <c r="H277" i="4"/>
  <c r="G277" i="4"/>
  <c r="J653" i="4"/>
  <c r="M642" i="4"/>
  <c r="M653" i="4" s="1"/>
  <c r="L642" i="4"/>
  <c r="K642" i="4"/>
  <c r="K653" i="4" s="1"/>
  <c r="J642" i="4"/>
  <c r="I642" i="4"/>
  <c r="I653" i="4" s="1"/>
  <c r="H642" i="4"/>
  <c r="G642" i="4"/>
  <c r="G653" i="4" s="1"/>
  <c r="M635" i="4"/>
  <c r="L635" i="4"/>
  <c r="L653" i="4" s="1"/>
  <c r="K635" i="4"/>
  <c r="J635" i="4"/>
  <c r="I635" i="4"/>
  <c r="H635" i="4"/>
  <c r="H653" i="4" s="1"/>
  <c r="G635" i="4"/>
  <c r="M628" i="4"/>
  <c r="L628" i="4"/>
  <c r="K628" i="4"/>
  <c r="J628" i="4"/>
  <c r="I628" i="4"/>
  <c r="H628" i="4"/>
  <c r="G628" i="4"/>
  <c r="M612" i="4"/>
  <c r="L612" i="4"/>
  <c r="K612" i="4"/>
  <c r="J612" i="4"/>
  <c r="I612" i="4"/>
  <c r="H612" i="4"/>
  <c r="G612" i="4"/>
  <c r="M599" i="4"/>
  <c r="L599" i="4"/>
  <c r="K599" i="4"/>
  <c r="J599" i="4"/>
  <c r="I599" i="4"/>
  <c r="H599" i="4"/>
  <c r="G599" i="4"/>
  <c r="M588" i="4"/>
  <c r="L588" i="4"/>
  <c r="K588" i="4"/>
  <c r="J588" i="4"/>
  <c r="I588" i="4"/>
  <c r="H588" i="4"/>
  <c r="G588" i="4"/>
  <c r="M579" i="4"/>
  <c r="L579" i="4"/>
  <c r="K579" i="4"/>
  <c r="J579" i="4"/>
  <c r="I579" i="4"/>
  <c r="H579" i="4"/>
  <c r="G579" i="4"/>
  <c r="M568" i="4"/>
  <c r="L568" i="4"/>
  <c r="K568" i="4"/>
  <c r="J568" i="4"/>
  <c r="I568" i="4"/>
  <c r="H568" i="4"/>
  <c r="G568" i="4"/>
  <c r="M561" i="4"/>
  <c r="L561" i="4"/>
  <c r="K561" i="4"/>
  <c r="J561" i="4"/>
  <c r="I561" i="4"/>
  <c r="H561" i="4"/>
  <c r="G561" i="4"/>
  <c r="M557" i="4"/>
  <c r="L557" i="4"/>
  <c r="K557" i="4"/>
  <c r="J557" i="4"/>
  <c r="I557" i="4"/>
  <c r="H557" i="4"/>
  <c r="G557" i="4"/>
  <c r="M544" i="4"/>
  <c r="L544" i="4"/>
  <c r="K544" i="4"/>
  <c r="J544" i="4"/>
  <c r="I544" i="4"/>
  <c r="H544" i="4"/>
  <c r="G544" i="4"/>
  <c r="M531" i="4"/>
  <c r="L531" i="4"/>
  <c r="K531" i="4"/>
  <c r="J531" i="4"/>
  <c r="I531" i="4"/>
  <c r="H531" i="4"/>
  <c r="G531" i="4"/>
  <c r="M520" i="4"/>
  <c r="M526" i="4" s="1"/>
  <c r="L520" i="4"/>
  <c r="K520" i="4"/>
  <c r="J520" i="4"/>
  <c r="I520" i="4"/>
  <c r="H520" i="4"/>
  <c r="G520" i="4"/>
  <c r="M514" i="4"/>
  <c r="L514" i="4"/>
  <c r="L526" i="4" s="1"/>
  <c r="K514" i="4"/>
  <c r="J514" i="4"/>
  <c r="J526" i="4" s="1"/>
  <c r="H45" i="5" s="1"/>
  <c r="I514" i="4"/>
  <c r="H514" i="4"/>
  <c r="G514" i="4"/>
  <c r="M497" i="4"/>
  <c r="L497" i="4"/>
  <c r="K497" i="4"/>
  <c r="J497" i="4"/>
  <c r="I497" i="4"/>
  <c r="H497" i="4"/>
  <c r="G497" i="4"/>
  <c r="M477" i="4"/>
  <c r="L477" i="4"/>
  <c r="K477" i="4"/>
  <c r="J477" i="4"/>
  <c r="I477" i="4"/>
  <c r="H477" i="4"/>
  <c r="G477" i="4"/>
  <c r="M470" i="4"/>
  <c r="L470" i="4"/>
  <c r="K470" i="4"/>
  <c r="J470" i="4"/>
  <c r="I470" i="4"/>
  <c r="H470" i="4"/>
  <c r="H526" i="4" s="1"/>
  <c r="F45" i="5" s="1"/>
  <c r="G470" i="4"/>
  <c r="M462" i="4"/>
  <c r="L462" i="4"/>
  <c r="K462" i="4"/>
  <c r="J462" i="4"/>
  <c r="I462" i="4"/>
  <c r="H462" i="4"/>
  <c r="G462" i="4"/>
  <c r="M454" i="4"/>
  <c r="L454" i="4"/>
  <c r="K454" i="4"/>
  <c r="J454" i="4"/>
  <c r="I454" i="4"/>
  <c r="H454" i="4"/>
  <c r="G454" i="4"/>
  <c r="M440" i="4"/>
  <c r="L440" i="4"/>
  <c r="K440" i="4"/>
  <c r="J440" i="4"/>
  <c r="I440" i="4"/>
  <c r="H440" i="4"/>
  <c r="G440" i="4"/>
  <c r="M436" i="4"/>
  <c r="L436" i="4"/>
  <c r="K436" i="4"/>
  <c r="J436" i="4"/>
  <c r="I436" i="4"/>
  <c r="H436" i="4"/>
  <c r="G436" i="4"/>
  <c r="M429" i="4"/>
  <c r="L429" i="4"/>
  <c r="K429" i="4"/>
  <c r="J429" i="4"/>
  <c r="I429" i="4"/>
  <c r="H429" i="4"/>
  <c r="G429" i="4"/>
  <c r="M418" i="4"/>
  <c r="L418" i="4"/>
  <c r="K418" i="4"/>
  <c r="J418" i="4"/>
  <c r="I418" i="4"/>
  <c r="H418" i="4"/>
  <c r="H449" i="4" s="1"/>
  <c r="F44" i="5" s="1"/>
  <c r="G418" i="4"/>
  <c r="M397" i="4"/>
  <c r="L397" i="4"/>
  <c r="K397" i="4"/>
  <c r="J397" i="4"/>
  <c r="I397" i="4"/>
  <c r="H397" i="4"/>
  <c r="G397" i="4"/>
  <c r="M392" i="4"/>
  <c r="L392" i="4"/>
  <c r="K392" i="4"/>
  <c r="J392" i="4"/>
  <c r="I392" i="4"/>
  <c r="H392" i="4"/>
  <c r="G392" i="4"/>
  <c r="M386" i="4"/>
  <c r="L386" i="4"/>
  <c r="K386" i="4"/>
  <c r="J386" i="4"/>
  <c r="I386" i="4"/>
  <c r="H386" i="4"/>
  <c r="G386" i="4"/>
  <c r="M381" i="4"/>
  <c r="L381" i="4"/>
  <c r="K381" i="4"/>
  <c r="J381" i="4"/>
  <c r="I381" i="4"/>
  <c r="H381" i="4"/>
  <c r="G381" i="4"/>
  <c r="M363" i="4"/>
  <c r="L363" i="4"/>
  <c r="K363" i="4"/>
  <c r="J363" i="4"/>
  <c r="I363" i="4"/>
  <c r="H363" i="4"/>
  <c r="G363" i="4"/>
  <c r="M356" i="4"/>
  <c r="L356" i="4"/>
  <c r="K356" i="4"/>
  <c r="J356" i="4"/>
  <c r="I356" i="4"/>
  <c r="H356" i="4"/>
  <c r="G356" i="4"/>
  <c r="M351" i="4"/>
  <c r="L351" i="4"/>
  <c r="K351" i="4"/>
  <c r="J351" i="4"/>
  <c r="I351" i="4"/>
  <c r="H351" i="4"/>
  <c r="G351" i="4"/>
  <c r="M346" i="4"/>
  <c r="L346" i="4"/>
  <c r="K346" i="4"/>
  <c r="J346" i="4"/>
  <c r="I346" i="4"/>
  <c r="H346" i="4"/>
  <c r="H374" i="4" s="1"/>
  <c r="F42" i="5" s="1"/>
  <c r="G346" i="4"/>
  <c r="M336" i="4"/>
  <c r="L336" i="4"/>
  <c r="K336" i="4"/>
  <c r="J336" i="4"/>
  <c r="I336" i="4"/>
  <c r="H336" i="4"/>
  <c r="G336" i="4"/>
  <c r="M326" i="4"/>
  <c r="M341" i="4" s="1"/>
  <c r="L326" i="4"/>
  <c r="K326" i="4"/>
  <c r="J326" i="4"/>
  <c r="I326" i="4"/>
  <c r="I341" i="4" s="1"/>
  <c r="G41" i="5" s="1"/>
  <c r="H326" i="4"/>
  <c r="G326" i="4"/>
  <c r="G341" i="4" s="1"/>
  <c r="M313" i="4"/>
  <c r="L313" i="4"/>
  <c r="K313" i="4"/>
  <c r="J313" i="4"/>
  <c r="I313" i="4"/>
  <c r="H313" i="4"/>
  <c r="H341" i="4" s="1"/>
  <c r="F41" i="5" s="1"/>
  <c r="G313" i="4"/>
  <c r="M266" i="4"/>
  <c r="M272" i="4" s="1"/>
  <c r="L266" i="4"/>
  <c r="L272" i="4" s="1"/>
  <c r="K266" i="4"/>
  <c r="J266" i="4"/>
  <c r="I266" i="4"/>
  <c r="I272" i="4" s="1"/>
  <c r="H266" i="4"/>
  <c r="H272" i="4" s="1"/>
  <c r="G266" i="4"/>
  <c r="M261" i="4"/>
  <c r="L261" i="4"/>
  <c r="K261" i="4"/>
  <c r="J261" i="4"/>
  <c r="I261" i="4"/>
  <c r="H261" i="4"/>
  <c r="G261" i="4"/>
  <c r="M257" i="4"/>
  <c r="L257" i="4"/>
  <c r="K257" i="4"/>
  <c r="K272" i="4" s="1"/>
  <c r="J257" i="4"/>
  <c r="I257" i="4"/>
  <c r="H257" i="4"/>
  <c r="G257" i="4"/>
  <c r="G272" i="4" s="1"/>
  <c r="M252" i="4"/>
  <c r="L252" i="4"/>
  <c r="K252" i="4"/>
  <c r="J252" i="4"/>
  <c r="J272" i="4" s="1"/>
  <c r="I252" i="4"/>
  <c r="H252" i="4"/>
  <c r="G252" i="4"/>
  <c r="M248" i="4"/>
  <c r="L248" i="4"/>
  <c r="K248" i="4"/>
  <c r="J248" i="4"/>
  <c r="I248" i="4"/>
  <c r="H248" i="4"/>
  <c r="G248" i="4"/>
  <c r="M243" i="4"/>
  <c r="L243" i="4"/>
  <c r="K243" i="4"/>
  <c r="J243" i="4"/>
  <c r="I243" i="4"/>
  <c r="H243" i="4"/>
  <c r="G243" i="4"/>
  <c r="M173" i="4"/>
  <c r="L173" i="4"/>
  <c r="K173" i="4"/>
  <c r="J173" i="4"/>
  <c r="I173" i="4"/>
  <c r="H173" i="4"/>
  <c r="G173" i="4"/>
  <c r="M155" i="4"/>
  <c r="L155" i="4"/>
  <c r="K155" i="4"/>
  <c r="J155" i="4"/>
  <c r="I155" i="4"/>
  <c r="H155" i="4"/>
  <c r="G155" i="4"/>
  <c r="M140" i="4"/>
  <c r="L140" i="4"/>
  <c r="K140" i="4"/>
  <c r="J140" i="4"/>
  <c r="J238" i="4" s="1"/>
  <c r="H39" i="5" s="1"/>
  <c r="I140" i="4"/>
  <c r="H140" i="4"/>
  <c r="G140" i="4"/>
  <c r="M128" i="4"/>
  <c r="L128" i="4"/>
  <c r="K128" i="4"/>
  <c r="J128" i="4"/>
  <c r="I128" i="4"/>
  <c r="H128" i="4"/>
  <c r="G128" i="4"/>
  <c r="M121" i="4"/>
  <c r="L121" i="4"/>
  <c r="K121" i="4"/>
  <c r="J121" i="4"/>
  <c r="I121" i="4"/>
  <c r="H121" i="4"/>
  <c r="G121" i="4"/>
  <c r="M88" i="4"/>
  <c r="L88" i="4"/>
  <c r="L116" i="4" s="1"/>
  <c r="K88" i="4"/>
  <c r="J88" i="4"/>
  <c r="I88" i="4"/>
  <c r="H88" i="4"/>
  <c r="H116" i="4" s="1"/>
  <c r="F38" i="5" s="1"/>
  <c r="G88" i="4"/>
  <c r="M83" i="4"/>
  <c r="L83" i="4"/>
  <c r="K83" i="4"/>
  <c r="J83" i="4"/>
  <c r="I83" i="4"/>
  <c r="H83" i="4"/>
  <c r="G83" i="4"/>
  <c r="M75" i="4"/>
  <c r="L75" i="4"/>
  <c r="K75" i="4"/>
  <c r="J75" i="4"/>
  <c r="I75" i="4"/>
  <c r="H75" i="4"/>
  <c r="G75" i="4"/>
  <c r="M63" i="4"/>
  <c r="L63" i="4"/>
  <c r="K63" i="4"/>
  <c r="J63" i="4"/>
  <c r="I63" i="4"/>
  <c r="H63" i="4"/>
  <c r="G63" i="4"/>
  <c r="M56" i="4"/>
  <c r="L56" i="4"/>
  <c r="L70" i="4" s="1"/>
  <c r="K56" i="4"/>
  <c r="J56" i="4"/>
  <c r="J70" i="4" s="1"/>
  <c r="H37" i="5" s="1"/>
  <c r="I56" i="4"/>
  <c r="H56" i="4"/>
  <c r="H70" i="4" s="1"/>
  <c r="F37" i="5" s="1"/>
  <c r="G56" i="4"/>
  <c r="M48" i="4"/>
  <c r="L48" i="4"/>
  <c r="K48" i="4"/>
  <c r="J48" i="4"/>
  <c r="I48" i="4"/>
  <c r="H48" i="4"/>
  <c r="G48" i="4"/>
  <c r="K35" i="4"/>
  <c r="J35" i="4"/>
  <c r="I35" i="4"/>
  <c r="H35" i="4"/>
  <c r="G35" i="4"/>
  <c r="K26" i="4"/>
  <c r="J26" i="4"/>
  <c r="I26" i="4"/>
  <c r="H26" i="4"/>
  <c r="G26" i="4"/>
  <c r="K18" i="4"/>
  <c r="J18" i="4"/>
  <c r="I18" i="4"/>
  <c r="H18" i="4"/>
  <c r="G18" i="4"/>
  <c r="K11" i="4"/>
  <c r="J11" i="4"/>
  <c r="I11" i="4"/>
  <c r="H11" i="4"/>
  <c r="G11" i="4"/>
  <c r="K4" i="4"/>
  <c r="J4" i="4"/>
  <c r="I4" i="4"/>
  <c r="H4" i="4"/>
  <c r="G4" i="4"/>
  <c r="J43" i="4" l="1"/>
  <c r="H36" i="5" s="1"/>
  <c r="G70" i="4"/>
  <c r="K70" i="4"/>
  <c r="I37" i="5" s="1"/>
  <c r="L374" i="4"/>
  <c r="I374" i="4"/>
  <c r="G42" i="5" s="1"/>
  <c r="M374" i="4"/>
  <c r="J413" i="4"/>
  <c r="H43" i="5" s="1"/>
  <c r="I413" i="4"/>
  <c r="G43" i="5" s="1"/>
  <c r="M413" i="4"/>
  <c r="L449" i="4"/>
  <c r="I449" i="4"/>
  <c r="G44" i="5" s="1"/>
  <c r="M449" i="4"/>
  <c r="G238" i="4"/>
  <c r="K238" i="4"/>
  <c r="I39" i="5" s="1"/>
  <c r="G43" i="4"/>
  <c r="K43" i="4"/>
  <c r="I36" i="5" s="1"/>
  <c r="J116" i="4"/>
  <c r="H38" i="5" s="1"/>
  <c r="G116" i="4"/>
  <c r="K116" i="4"/>
  <c r="I38" i="5" s="1"/>
  <c r="I526" i="4"/>
  <c r="G45" i="5" s="1"/>
  <c r="H238" i="4"/>
  <c r="F39" i="5" s="1"/>
  <c r="L238" i="4"/>
  <c r="I70" i="4"/>
  <c r="G37" i="5" s="1"/>
  <c r="M70" i="4"/>
  <c r="J374" i="4"/>
  <c r="H42" i="5" s="1"/>
  <c r="G374" i="4"/>
  <c r="K374" i="4"/>
  <c r="I42" i="5" s="1"/>
  <c r="G413" i="4"/>
  <c r="K413" i="4"/>
  <c r="I43" i="5" s="1"/>
  <c r="J449" i="4"/>
  <c r="H44" i="5" s="1"/>
  <c r="G449" i="4"/>
  <c r="K449" i="4"/>
  <c r="I44" i="5" s="1"/>
  <c r="I238" i="4"/>
  <c r="G39" i="5" s="1"/>
  <c r="M238" i="4"/>
  <c r="H43" i="4"/>
  <c r="F36" i="5" s="1"/>
  <c r="F47" i="5" s="1"/>
  <c r="I43" i="4"/>
  <c r="G36" i="5" s="1"/>
  <c r="I116" i="4"/>
  <c r="G38" i="5" s="1"/>
  <c r="M116" i="4"/>
  <c r="H413" i="4"/>
  <c r="F43" i="5" s="1"/>
  <c r="L413" i="4"/>
  <c r="G526" i="4"/>
  <c r="K526" i="4"/>
  <c r="I45" i="5" s="1"/>
  <c r="L341" i="4"/>
  <c r="K341" i="4"/>
  <c r="I41" i="5" s="1"/>
  <c r="J341" i="4"/>
  <c r="H41" i="5" s="1"/>
  <c r="G47" i="5" l="1"/>
  <c r="I47" i="5"/>
  <c r="H47" i="5"/>
  <c r="B4" i="2"/>
  <c r="P418" i="2"/>
  <c r="O418" i="2"/>
  <c r="N418" i="2"/>
  <c r="M418" i="2"/>
  <c r="L418" i="2"/>
  <c r="K418" i="2"/>
  <c r="J418" i="2"/>
  <c r="I418" i="2"/>
  <c r="H418" i="2"/>
  <c r="G418" i="2"/>
  <c r="F418" i="2"/>
  <c r="R418" i="3"/>
  <c r="Q418" i="3"/>
  <c r="P418" i="3"/>
  <c r="O418" i="3"/>
  <c r="N418" i="3"/>
  <c r="M418" i="3"/>
  <c r="L418" i="3"/>
  <c r="K418" i="3"/>
  <c r="J418" i="3"/>
  <c r="I418" i="3"/>
  <c r="H418" i="3"/>
  <c r="G418" i="3"/>
  <c r="F418" i="3"/>
  <c r="F418" i="4"/>
  <c r="F336" i="4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P336" i="2"/>
  <c r="O336" i="2"/>
  <c r="N336" i="2"/>
  <c r="M336" i="2"/>
  <c r="L336" i="2"/>
  <c r="K336" i="2"/>
  <c r="J336" i="2"/>
  <c r="I336" i="2"/>
  <c r="H336" i="2"/>
  <c r="G336" i="2"/>
  <c r="F336" i="2"/>
  <c r="F204" i="4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P204" i="2"/>
  <c r="O204" i="2"/>
  <c r="N204" i="2"/>
  <c r="M204" i="2"/>
  <c r="L204" i="2"/>
  <c r="K204" i="2"/>
  <c r="J204" i="2"/>
  <c r="I204" i="2"/>
  <c r="H204" i="2"/>
  <c r="G204" i="2"/>
  <c r="F204" i="2"/>
  <c r="Q642" i="3"/>
  <c r="Q635" i="3"/>
  <c r="Q628" i="3"/>
  <c r="Q627" i="3"/>
  <c r="Q612" i="3"/>
  <c r="Q599" i="3"/>
  <c r="Q588" i="3"/>
  <c r="Q579" i="3"/>
  <c r="Q578" i="3"/>
  <c r="Q568" i="3"/>
  <c r="Q561" i="3"/>
  <c r="Q557" i="3"/>
  <c r="Q544" i="3"/>
  <c r="Q531" i="3"/>
  <c r="Q530" i="3"/>
  <c r="Q520" i="3"/>
  <c r="Q514" i="3"/>
  <c r="Q497" i="3"/>
  <c r="Q496" i="3"/>
  <c r="Q477" i="3"/>
  <c r="Q470" i="3"/>
  <c r="Q462" i="3"/>
  <c r="Q454" i="3"/>
  <c r="Q453" i="3"/>
  <c r="Q440" i="3"/>
  <c r="Q436" i="3"/>
  <c r="Q429" i="3"/>
  <c r="Q417" i="3"/>
  <c r="Q397" i="3"/>
  <c r="Q392" i="3"/>
  <c r="Q386" i="3"/>
  <c r="Q381" i="3"/>
  <c r="Q378" i="3"/>
  <c r="Q363" i="3"/>
  <c r="Q356" i="3"/>
  <c r="Q351" i="3"/>
  <c r="Q346" i="3"/>
  <c r="Q345" i="3"/>
  <c r="Q326" i="3"/>
  <c r="Q313" i="3"/>
  <c r="Q312" i="3"/>
  <c r="Q294" i="3"/>
  <c r="Q288" i="3"/>
  <c r="Q277" i="3"/>
  <c r="Q276" i="3"/>
  <c r="Q266" i="3"/>
  <c r="Q261" i="3"/>
  <c r="Q257" i="3"/>
  <c r="Q252" i="3"/>
  <c r="Q248" i="3"/>
  <c r="Q243" i="3"/>
  <c r="Q242" i="3"/>
  <c r="Q228" i="3"/>
  <c r="Q203" i="3"/>
  <c r="Q173" i="3"/>
  <c r="Q155" i="3"/>
  <c r="Q154" i="3"/>
  <c r="Q140" i="3"/>
  <c r="Q128" i="3"/>
  <c r="Q121" i="3"/>
  <c r="Q120" i="3"/>
  <c r="Q88" i="3"/>
  <c r="Q83" i="3"/>
  <c r="Q75" i="3"/>
  <c r="Q74" i="3"/>
  <c r="Q63" i="3"/>
  <c r="Q56" i="3"/>
  <c r="Q48" i="3"/>
  <c r="Q47" i="3"/>
  <c r="Q35" i="3"/>
  <c r="Q26" i="3"/>
  <c r="Q18" i="3"/>
  <c r="Q11" i="3"/>
  <c r="Q4" i="3"/>
  <c r="F4" i="2"/>
  <c r="G4" i="2"/>
  <c r="H4" i="2"/>
  <c r="I4" i="2"/>
  <c r="J4" i="2"/>
  <c r="K4" i="2"/>
  <c r="L4" i="2"/>
  <c r="M4" i="2"/>
  <c r="N4" i="2"/>
  <c r="O4" i="2"/>
  <c r="P4" i="2"/>
  <c r="F11" i="2"/>
  <c r="G11" i="2"/>
  <c r="H11" i="2"/>
  <c r="I11" i="2"/>
  <c r="J11" i="2"/>
  <c r="K11" i="2"/>
  <c r="L11" i="2"/>
  <c r="M11" i="2"/>
  <c r="N11" i="2"/>
  <c r="O11" i="2"/>
  <c r="P11" i="2"/>
  <c r="F18" i="2"/>
  <c r="G18" i="2"/>
  <c r="H18" i="2"/>
  <c r="I18" i="2"/>
  <c r="J18" i="2"/>
  <c r="K18" i="2"/>
  <c r="L18" i="2"/>
  <c r="M18" i="2"/>
  <c r="N18" i="2"/>
  <c r="O18" i="2"/>
  <c r="P18" i="2"/>
  <c r="F26" i="2"/>
  <c r="G26" i="2"/>
  <c r="H26" i="2"/>
  <c r="I26" i="2"/>
  <c r="J26" i="2"/>
  <c r="K26" i="2"/>
  <c r="L26" i="2"/>
  <c r="M26" i="2"/>
  <c r="N26" i="2"/>
  <c r="O26" i="2"/>
  <c r="P26" i="2"/>
  <c r="F35" i="2"/>
  <c r="G35" i="2"/>
  <c r="H35" i="2"/>
  <c r="I35" i="2"/>
  <c r="I43" i="2" s="1"/>
  <c r="G4" i="5" s="1"/>
  <c r="J35" i="2"/>
  <c r="K35" i="2"/>
  <c r="L35" i="2"/>
  <c r="M35" i="2"/>
  <c r="N35" i="2"/>
  <c r="O35" i="2"/>
  <c r="P35" i="2"/>
  <c r="F46" i="2"/>
  <c r="F47" i="2"/>
  <c r="G47" i="2"/>
  <c r="H47" i="2"/>
  <c r="I47" i="2"/>
  <c r="J47" i="2"/>
  <c r="K47" i="2"/>
  <c r="L47" i="2"/>
  <c r="M47" i="2"/>
  <c r="N47" i="2"/>
  <c r="O47" i="2"/>
  <c r="P47" i="2"/>
  <c r="F48" i="2"/>
  <c r="G48" i="2"/>
  <c r="H48" i="2"/>
  <c r="I48" i="2"/>
  <c r="J48" i="2"/>
  <c r="K48" i="2"/>
  <c r="L48" i="2"/>
  <c r="M48" i="2"/>
  <c r="N48" i="2"/>
  <c r="O48" i="2"/>
  <c r="P48" i="2"/>
  <c r="F56" i="2"/>
  <c r="G56" i="2"/>
  <c r="H56" i="2"/>
  <c r="I56" i="2"/>
  <c r="J56" i="2"/>
  <c r="K56" i="2"/>
  <c r="L56" i="2"/>
  <c r="M56" i="2"/>
  <c r="N56" i="2"/>
  <c r="O56" i="2"/>
  <c r="P56" i="2"/>
  <c r="F63" i="2"/>
  <c r="G63" i="2"/>
  <c r="G70" i="2" s="1"/>
  <c r="H63" i="2"/>
  <c r="I63" i="2"/>
  <c r="J63" i="2"/>
  <c r="K63" i="2"/>
  <c r="L63" i="2"/>
  <c r="M63" i="2"/>
  <c r="N63" i="2"/>
  <c r="O63" i="2"/>
  <c r="P63" i="2"/>
  <c r="F73" i="2"/>
  <c r="F74" i="2"/>
  <c r="G74" i="2"/>
  <c r="H74" i="2"/>
  <c r="I74" i="2"/>
  <c r="J74" i="2"/>
  <c r="K74" i="2"/>
  <c r="L74" i="2"/>
  <c r="M74" i="2"/>
  <c r="N74" i="2"/>
  <c r="O74" i="2"/>
  <c r="P74" i="2"/>
  <c r="F75" i="2"/>
  <c r="G75" i="2"/>
  <c r="H75" i="2"/>
  <c r="I75" i="2"/>
  <c r="J75" i="2"/>
  <c r="K75" i="2"/>
  <c r="L75" i="2"/>
  <c r="M75" i="2"/>
  <c r="N75" i="2"/>
  <c r="O75" i="2"/>
  <c r="P75" i="2"/>
  <c r="F83" i="2"/>
  <c r="G83" i="2"/>
  <c r="H83" i="2"/>
  <c r="I83" i="2"/>
  <c r="J83" i="2"/>
  <c r="K83" i="2"/>
  <c r="L83" i="2"/>
  <c r="M83" i="2"/>
  <c r="N83" i="2"/>
  <c r="O83" i="2"/>
  <c r="P83" i="2"/>
  <c r="F88" i="2"/>
  <c r="F116" i="2" s="1"/>
  <c r="G88" i="2"/>
  <c r="H88" i="2"/>
  <c r="I88" i="2"/>
  <c r="J88" i="2"/>
  <c r="J116" i="2" s="1"/>
  <c r="K88" i="2"/>
  <c r="L88" i="2"/>
  <c r="M88" i="2"/>
  <c r="N88" i="2"/>
  <c r="N116" i="2" s="1"/>
  <c r="O88" i="2"/>
  <c r="P88" i="2"/>
  <c r="F119" i="2"/>
  <c r="F120" i="2"/>
  <c r="G120" i="2"/>
  <c r="H120" i="2"/>
  <c r="I120" i="2"/>
  <c r="J120" i="2"/>
  <c r="K120" i="2"/>
  <c r="L120" i="2"/>
  <c r="M120" i="2"/>
  <c r="N120" i="2"/>
  <c r="O120" i="2"/>
  <c r="P120" i="2"/>
  <c r="F121" i="2"/>
  <c r="G121" i="2"/>
  <c r="H121" i="2"/>
  <c r="I121" i="2"/>
  <c r="J121" i="2"/>
  <c r="K121" i="2"/>
  <c r="L121" i="2"/>
  <c r="M121" i="2"/>
  <c r="N121" i="2"/>
  <c r="O121" i="2"/>
  <c r="P121" i="2"/>
  <c r="F128" i="2"/>
  <c r="G128" i="2"/>
  <c r="H128" i="2"/>
  <c r="I128" i="2"/>
  <c r="J128" i="2"/>
  <c r="K128" i="2"/>
  <c r="L128" i="2"/>
  <c r="M128" i="2"/>
  <c r="N128" i="2"/>
  <c r="O128" i="2"/>
  <c r="P128" i="2"/>
  <c r="F140" i="2"/>
  <c r="G140" i="2"/>
  <c r="H140" i="2"/>
  <c r="I140" i="2"/>
  <c r="J140" i="2"/>
  <c r="K140" i="2"/>
  <c r="L140" i="2"/>
  <c r="M140" i="2"/>
  <c r="N140" i="2"/>
  <c r="O140" i="2"/>
  <c r="P140" i="2"/>
  <c r="F153" i="2"/>
  <c r="F154" i="2"/>
  <c r="G154" i="2"/>
  <c r="H154" i="2"/>
  <c r="I154" i="2"/>
  <c r="J154" i="2"/>
  <c r="K154" i="2"/>
  <c r="L154" i="2"/>
  <c r="M154" i="2"/>
  <c r="N154" i="2"/>
  <c r="O154" i="2"/>
  <c r="P154" i="2"/>
  <c r="F155" i="2"/>
  <c r="G155" i="2"/>
  <c r="H155" i="2"/>
  <c r="I155" i="2"/>
  <c r="J155" i="2"/>
  <c r="K155" i="2"/>
  <c r="L155" i="2"/>
  <c r="M155" i="2"/>
  <c r="N155" i="2"/>
  <c r="O155" i="2"/>
  <c r="P155" i="2"/>
  <c r="F173" i="2"/>
  <c r="G173" i="2"/>
  <c r="H173" i="2"/>
  <c r="I173" i="2"/>
  <c r="J173" i="2"/>
  <c r="K173" i="2"/>
  <c r="L173" i="2"/>
  <c r="M173" i="2"/>
  <c r="N173" i="2"/>
  <c r="O173" i="2"/>
  <c r="P173" i="2"/>
  <c r="F202" i="2"/>
  <c r="F203" i="2"/>
  <c r="G203" i="2"/>
  <c r="H203" i="2"/>
  <c r="I203" i="2"/>
  <c r="J203" i="2"/>
  <c r="K203" i="2"/>
  <c r="L203" i="2"/>
  <c r="M203" i="2"/>
  <c r="N203" i="2"/>
  <c r="O203" i="2"/>
  <c r="P203" i="2"/>
  <c r="F228" i="2"/>
  <c r="G228" i="2"/>
  <c r="H228" i="2"/>
  <c r="H238" i="2" s="1"/>
  <c r="I228" i="2"/>
  <c r="J228" i="2"/>
  <c r="K228" i="2"/>
  <c r="L228" i="2"/>
  <c r="L238" i="2" s="1"/>
  <c r="M228" i="2"/>
  <c r="N228" i="2"/>
  <c r="O228" i="2"/>
  <c r="P228" i="2"/>
  <c r="P238" i="2" s="1"/>
  <c r="F241" i="2"/>
  <c r="F242" i="2"/>
  <c r="G242" i="2"/>
  <c r="H242" i="2"/>
  <c r="I242" i="2"/>
  <c r="J242" i="2"/>
  <c r="K242" i="2"/>
  <c r="L242" i="2"/>
  <c r="M242" i="2"/>
  <c r="N242" i="2"/>
  <c r="O242" i="2"/>
  <c r="P242" i="2"/>
  <c r="F243" i="2"/>
  <c r="G243" i="2"/>
  <c r="H243" i="2"/>
  <c r="I243" i="2"/>
  <c r="J243" i="2"/>
  <c r="K243" i="2"/>
  <c r="L243" i="2"/>
  <c r="M243" i="2"/>
  <c r="N243" i="2"/>
  <c r="O243" i="2"/>
  <c r="P243" i="2"/>
  <c r="F248" i="2"/>
  <c r="G248" i="2"/>
  <c r="H248" i="2"/>
  <c r="I248" i="2"/>
  <c r="J248" i="2"/>
  <c r="K248" i="2"/>
  <c r="L248" i="2"/>
  <c r="M248" i="2"/>
  <c r="N248" i="2"/>
  <c r="O248" i="2"/>
  <c r="P248" i="2"/>
  <c r="F252" i="2"/>
  <c r="G252" i="2"/>
  <c r="H252" i="2"/>
  <c r="I252" i="2"/>
  <c r="J252" i="2"/>
  <c r="K252" i="2"/>
  <c r="L252" i="2"/>
  <c r="M252" i="2"/>
  <c r="N252" i="2"/>
  <c r="O252" i="2"/>
  <c r="P252" i="2"/>
  <c r="F257" i="2"/>
  <c r="G257" i="2"/>
  <c r="H257" i="2"/>
  <c r="I257" i="2"/>
  <c r="J257" i="2"/>
  <c r="K257" i="2"/>
  <c r="L257" i="2"/>
  <c r="M257" i="2"/>
  <c r="N257" i="2"/>
  <c r="O257" i="2"/>
  <c r="P257" i="2"/>
  <c r="F261" i="2"/>
  <c r="G261" i="2"/>
  <c r="H261" i="2"/>
  <c r="I261" i="2"/>
  <c r="J261" i="2"/>
  <c r="K261" i="2"/>
  <c r="L261" i="2"/>
  <c r="M261" i="2"/>
  <c r="N261" i="2"/>
  <c r="O261" i="2"/>
  <c r="P261" i="2"/>
  <c r="F266" i="2"/>
  <c r="G266" i="2"/>
  <c r="H266" i="2"/>
  <c r="I266" i="2"/>
  <c r="J266" i="2"/>
  <c r="K266" i="2"/>
  <c r="L266" i="2"/>
  <c r="M266" i="2"/>
  <c r="N266" i="2"/>
  <c r="O266" i="2"/>
  <c r="P266" i="2"/>
  <c r="F275" i="2"/>
  <c r="F276" i="2"/>
  <c r="G276" i="2"/>
  <c r="H276" i="2"/>
  <c r="I276" i="2"/>
  <c r="J276" i="2"/>
  <c r="K276" i="2"/>
  <c r="L276" i="2"/>
  <c r="M276" i="2"/>
  <c r="N276" i="2"/>
  <c r="O276" i="2"/>
  <c r="P276" i="2"/>
  <c r="F277" i="2"/>
  <c r="G277" i="2"/>
  <c r="H277" i="2"/>
  <c r="I277" i="2"/>
  <c r="J277" i="2"/>
  <c r="K277" i="2"/>
  <c r="L277" i="2"/>
  <c r="M277" i="2"/>
  <c r="N277" i="2"/>
  <c r="O277" i="2"/>
  <c r="P277" i="2"/>
  <c r="F288" i="2"/>
  <c r="G288" i="2"/>
  <c r="H288" i="2"/>
  <c r="I288" i="2"/>
  <c r="J288" i="2"/>
  <c r="K288" i="2"/>
  <c r="L288" i="2"/>
  <c r="M288" i="2"/>
  <c r="N288" i="2"/>
  <c r="O288" i="2"/>
  <c r="P288" i="2"/>
  <c r="F294" i="2"/>
  <c r="G294" i="2"/>
  <c r="H294" i="2"/>
  <c r="I294" i="2"/>
  <c r="J294" i="2"/>
  <c r="K294" i="2"/>
  <c r="L294" i="2"/>
  <c r="M294" i="2"/>
  <c r="N294" i="2"/>
  <c r="O294" i="2"/>
  <c r="P294" i="2"/>
  <c r="F311" i="2"/>
  <c r="F312" i="2"/>
  <c r="G312" i="2"/>
  <c r="H312" i="2"/>
  <c r="I312" i="2"/>
  <c r="J312" i="2"/>
  <c r="K312" i="2"/>
  <c r="L312" i="2"/>
  <c r="M312" i="2"/>
  <c r="N312" i="2"/>
  <c r="O312" i="2"/>
  <c r="P312" i="2"/>
  <c r="F313" i="2"/>
  <c r="G313" i="2"/>
  <c r="H313" i="2"/>
  <c r="I313" i="2"/>
  <c r="J313" i="2"/>
  <c r="K313" i="2"/>
  <c r="L313" i="2"/>
  <c r="M313" i="2"/>
  <c r="N313" i="2"/>
  <c r="O313" i="2"/>
  <c r="P313" i="2"/>
  <c r="F326" i="2"/>
  <c r="G326" i="2"/>
  <c r="G341" i="2" s="1"/>
  <c r="H326" i="2"/>
  <c r="I326" i="2"/>
  <c r="J326" i="2"/>
  <c r="K326" i="2"/>
  <c r="K341" i="2" s="1"/>
  <c r="L326" i="2"/>
  <c r="M326" i="2"/>
  <c r="N326" i="2"/>
  <c r="O326" i="2"/>
  <c r="O341" i="2" s="1"/>
  <c r="P326" i="2"/>
  <c r="F344" i="2"/>
  <c r="F345" i="2"/>
  <c r="G345" i="2"/>
  <c r="H345" i="2"/>
  <c r="I345" i="2"/>
  <c r="J345" i="2"/>
  <c r="K345" i="2"/>
  <c r="L345" i="2"/>
  <c r="M345" i="2"/>
  <c r="N345" i="2"/>
  <c r="O345" i="2"/>
  <c r="P345" i="2"/>
  <c r="F346" i="2"/>
  <c r="G346" i="2"/>
  <c r="H346" i="2"/>
  <c r="I346" i="2"/>
  <c r="J346" i="2"/>
  <c r="K346" i="2"/>
  <c r="L346" i="2"/>
  <c r="M346" i="2"/>
  <c r="N346" i="2"/>
  <c r="O346" i="2"/>
  <c r="P346" i="2"/>
  <c r="F351" i="2"/>
  <c r="G351" i="2"/>
  <c r="H351" i="2"/>
  <c r="I351" i="2"/>
  <c r="J351" i="2"/>
  <c r="K351" i="2"/>
  <c r="L351" i="2"/>
  <c r="M351" i="2"/>
  <c r="N351" i="2"/>
  <c r="O351" i="2"/>
  <c r="P351" i="2"/>
  <c r="F356" i="2"/>
  <c r="G356" i="2"/>
  <c r="H356" i="2"/>
  <c r="I356" i="2"/>
  <c r="J356" i="2"/>
  <c r="K356" i="2"/>
  <c r="L356" i="2"/>
  <c r="M356" i="2"/>
  <c r="N356" i="2"/>
  <c r="O356" i="2"/>
  <c r="P356" i="2"/>
  <c r="F363" i="2"/>
  <c r="G363" i="2"/>
  <c r="G374" i="2" s="1"/>
  <c r="E10" i="5" s="1"/>
  <c r="H363" i="2"/>
  <c r="I363" i="2"/>
  <c r="J363" i="2"/>
  <c r="K363" i="2"/>
  <c r="K374" i="2" s="1"/>
  <c r="L363" i="2"/>
  <c r="M363" i="2"/>
  <c r="N363" i="2"/>
  <c r="O363" i="2"/>
  <c r="O374" i="2" s="1"/>
  <c r="P363" i="2"/>
  <c r="F377" i="2"/>
  <c r="F378" i="2"/>
  <c r="G378" i="2"/>
  <c r="H378" i="2"/>
  <c r="I378" i="2"/>
  <c r="J378" i="2"/>
  <c r="K378" i="2"/>
  <c r="L378" i="2"/>
  <c r="M378" i="2"/>
  <c r="N378" i="2"/>
  <c r="O378" i="2"/>
  <c r="P378" i="2"/>
  <c r="F381" i="2"/>
  <c r="G381" i="2"/>
  <c r="H381" i="2"/>
  <c r="I381" i="2"/>
  <c r="J381" i="2"/>
  <c r="K381" i="2"/>
  <c r="L381" i="2"/>
  <c r="M381" i="2"/>
  <c r="N381" i="2"/>
  <c r="O381" i="2"/>
  <c r="P381" i="2"/>
  <c r="F386" i="2"/>
  <c r="G386" i="2"/>
  <c r="H386" i="2"/>
  <c r="I386" i="2"/>
  <c r="J386" i="2"/>
  <c r="K386" i="2"/>
  <c r="L386" i="2"/>
  <c r="M386" i="2"/>
  <c r="N386" i="2"/>
  <c r="O386" i="2"/>
  <c r="P386" i="2"/>
  <c r="F392" i="2"/>
  <c r="G392" i="2"/>
  <c r="H392" i="2"/>
  <c r="I392" i="2"/>
  <c r="J392" i="2"/>
  <c r="K392" i="2"/>
  <c r="L392" i="2"/>
  <c r="M392" i="2"/>
  <c r="N392" i="2"/>
  <c r="O392" i="2"/>
  <c r="P392" i="2"/>
  <c r="F397" i="2"/>
  <c r="G397" i="2"/>
  <c r="H397" i="2"/>
  <c r="I397" i="2"/>
  <c r="I413" i="2" s="1"/>
  <c r="J397" i="2"/>
  <c r="K397" i="2"/>
  <c r="L397" i="2"/>
  <c r="M397" i="2"/>
  <c r="M413" i="2" s="1"/>
  <c r="N397" i="2"/>
  <c r="O397" i="2"/>
  <c r="P397" i="2"/>
  <c r="F416" i="2"/>
  <c r="F417" i="2"/>
  <c r="G417" i="2"/>
  <c r="H417" i="2"/>
  <c r="I417" i="2"/>
  <c r="J417" i="2"/>
  <c r="K417" i="2"/>
  <c r="L417" i="2"/>
  <c r="M417" i="2"/>
  <c r="N417" i="2"/>
  <c r="O417" i="2"/>
  <c r="P417" i="2"/>
  <c r="F429" i="2"/>
  <c r="G429" i="2"/>
  <c r="H429" i="2"/>
  <c r="I429" i="2"/>
  <c r="J429" i="2"/>
  <c r="K429" i="2"/>
  <c r="L429" i="2"/>
  <c r="M429" i="2"/>
  <c r="N429" i="2"/>
  <c r="O429" i="2"/>
  <c r="P429" i="2"/>
  <c r="F436" i="2"/>
  <c r="G436" i="2"/>
  <c r="H436" i="2"/>
  <c r="I436" i="2"/>
  <c r="J436" i="2"/>
  <c r="K436" i="2"/>
  <c r="L436" i="2"/>
  <c r="M436" i="2"/>
  <c r="N436" i="2"/>
  <c r="O436" i="2"/>
  <c r="P436" i="2"/>
  <c r="F440" i="2"/>
  <c r="G440" i="2"/>
  <c r="H440" i="2"/>
  <c r="H449" i="2" s="1"/>
  <c r="I440" i="2"/>
  <c r="I449" i="2" s="1"/>
  <c r="J440" i="2"/>
  <c r="K440" i="2"/>
  <c r="L440" i="2"/>
  <c r="L449" i="2" s="1"/>
  <c r="M440" i="2"/>
  <c r="M449" i="2" s="1"/>
  <c r="N440" i="2"/>
  <c r="O440" i="2"/>
  <c r="P440" i="2"/>
  <c r="P449" i="2" s="1"/>
  <c r="F452" i="2"/>
  <c r="F453" i="2"/>
  <c r="G453" i="2"/>
  <c r="H453" i="2"/>
  <c r="I453" i="2"/>
  <c r="J453" i="2"/>
  <c r="K453" i="2"/>
  <c r="L453" i="2"/>
  <c r="M453" i="2"/>
  <c r="N453" i="2"/>
  <c r="O453" i="2"/>
  <c r="P453" i="2"/>
  <c r="F454" i="2"/>
  <c r="G454" i="2"/>
  <c r="H454" i="2"/>
  <c r="I454" i="2"/>
  <c r="J454" i="2"/>
  <c r="K454" i="2"/>
  <c r="L454" i="2"/>
  <c r="M454" i="2"/>
  <c r="N454" i="2"/>
  <c r="O454" i="2"/>
  <c r="P454" i="2"/>
  <c r="F462" i="2"/>
  <c r="G462" i="2"/>
  <c r="H462" i="2"/>
  <c r="I462" i="2"/>
  <c r="J462" i="2"/>
  <c r="K462" i="2"/>
  <c r="L462" i="2"/>
  <c r="M462" i="2"/>
  <c r="N462" i="2"/>
  <c r="O462" i="2"/>
  <c r="P462" i="2"/>
  <c r="F470" i="2"/>
  <c r="G470" i="2"/>
  <c r="H470" i="2"/>
  <c r="I470" i="2"/>
  <c r="J470" i="2"/>
  <c r="K470" i="2"/>
  <c r="L470" i="2"/>
  <c r="M470" i="2"/>
  <c r="N470" i="2"/>
  <c r="O470" i="2"/>
  <c r="P470" i="2"/>
  <c r="F477" i="2"/>
  <c r="G477" i="2"/>
  <c r="H477" i="2"/>
  <c r="I477" i="2"/>
  <c r="J477" i="2"/>
  <c r="K477" i="2"/>
  <c r="L477" i="2"/>
  <c r="M477" i="2"/>
  <c r="N477" i="2"/>
  <c r="O477" i="2"/>
  <c r="P477" i="2"/>
  <c r="F495" i="2"/>
  <c r="F496" i="2"/>
  <c r="G496" i="2"/>
  <c r="H496" i="2"/>
  <c r="I496" i="2"/>
  <c r="J496" i="2"/>
  <c r="K496" i="2"/>
  <c r="L496" i="2"/>
  <c r="M496" i="2"/>
  <c r="N496" i="2"/>
  <c r="O496" i="2"/>
  <c r="P496" i="2"/>
  <c r="F497" i="2"/>
  <c r="G497" i="2"/>
  <c r="H497" i="2"/>
  <c r="I497" i="2"/>
  <c r="J497" i="2"/>
  <c r="K497" i="2"/>
  <c r="L497" i="2"/>
  <c r="M497" i="2"/>
  <c r="N497" i="2"/>
  <c r="O497" i="2"/>
  <c r="P497" i="2"/>
  <c r="F514" i="2"/>
  <c r="G514" i="2"/>
  <c r="H514" i="2"/>
  <c r="I514" i="2"/>
  <c r="J514" i="2"/>
  <c r="K514" i="2"/>
  <c r="L514" i="2"/>
  <c r="M514" i="2"/>
  <c r="N514" i="2"/>
  <c r="O514" i="2"/>
  <c r="P514" i="2"/>
  <c r="F520" i="2"/>
  <c r="G520" i="2"/>
  <c r="G526" i="2" s="1"/>
  <c r="E13" i="5" s="1"/>
  <c r="H520" i="2"/>
  <c r="I520" i="2"/>
  <c r="J520" i="2"/>
  <c r="K520" i="2"/>
  <c r="K526" i="2" s="1"/>
  <c r="I13" i="5" s="1"/>
  <c r="L520" i="2"/>
  <c r="M520" i="2"/>
  <c r="N520" i="2"/>
  <c r="O520" i="2"/>
  <c r="O526" i="2" s="1"/>
  <c r="M13" i="5" s="1"/>
  <c r="P520" i="2"/>
  <c r="F529" i="2"/>
  <c r="F530" i="2"/>
  <c r="G530" i="2"/>
  <c r="H530" i="2"/>
  <c r="I530" i="2"/>
  <c r="J530" i="2"/>
  <c r="K530" i="2"/>
  <c r="L530" i="2"/>
  <c r="M530" i="2"/>
  <c r="N530" i="2"/>
  <c r="O530" i="2"/>
  <c r="P530" i="2"/>
  <c r="F531" i="2"/>
  <c r="G531" i="2"/>
  <c r="H531" i="2"/>
  <c r="I531" i="2"/>
  <c r="J531" i="2"/>
  <c r="K531" i="2"/>
  <c r="L531" i="2"/>
  <c r="M531" i="2"/>
  <c r="N531" i="2"/>
  <c r="O531" i="2"/>
  <c r="P531" i="2"/>
  <c r="F544" i="2"/>
  <c r="G544" i="2"/>
  <c r="H544" i="2"/>
  <c r="I544" i="2"/>
  <c r="J544" i="2"/>
  <c r="K544" i="2"/>
  <c r="L544" i="2"/>
  <c r="M544" i="2"/>
  <c r="N544" i="2"/>
  <c r="O544" i="2"/>
  <c r="P544" i="2"/>
  <c r="F557" i="2"/>
  <c r="G557" i="2"/>
  <c r="H557" i="2"/>
  <c r="I557" i="2"/>
  <c r="J557" i="2"/>
  <c r="K557" i="2"/>
  <c r="L557" i="2"/>
  <c r="M557" i="2"/>
  <c r="N557" i="2"/>
  <c r="O557" i="2"/>
  <c r="P557" i="2"/>
  <c r="F561" i="2"/>
  <c r="G561" i="2"/>
  <c r="H561" i="2"/>
  <c r="I561" i="2"/>
  <c r="J561" i="2"/>
  <c r="K561" i="2"/>
  <c r="L561" i="2"/>
  <c r="M561" i="2"/>
  <c r="N561" i="2"/>
  <c r="O561" i="2"/>
  <c r="P561" i="2"/>
  <c r="F568" i="2"/>
  <c r="G568" i="2"/>
  <c r="H568" i="2"/>
  <c r="I568" i="2"/>
  <c r="J568" i="2"/>
  <c r="K568" i="2"/>
  <c r="L568" i="2"/>
  <c r="M568" i="2"/>
  <c r="N568" i="2"/>
  <c r="O568" i="2"/>
  <c r="P568" i="2"/>
  <c r="F577" i="2"/>
  <c r="F578" i="2"/>
  <c r="G578" i="2"/>
  <c r="H578" i="2"/>
  <c r="I578" i="2"/>
  <c r="J578" i="2"/>
  <c r="K578" i="2"/>
  <c r="L578" i="2"/>
  <c r="M578" i="2"/>
  <c r="N578" i="2"/>
  <c r="O578" i="2"/>
  <c r="P578" i="2"/>
  <c r="F579" i="2"/>
  <c r="G579" i="2"/>
  <c r="H579" i="2"/>
  <c r="I579" i="2"/>
  <c r="J579" i="2"/>
  <c r="K579" i="2"/>
  <c r="L579" i="2"/>
  <c r="M579" i="2"/>
  <c r="N579" i="2"/>
  <c r="O579" i="2"/>
  <c r="P579" i="2"/>
  <c r="F588" i="2"/>
  <c r="G588" i="2"/>
  <c r="H588" i="2"/>
  <c r="I588" i="2"/>
  <c r="J588" i="2"/>
  <c r="K588" i="2"/>
  <c r="L588" i="2"/>
  <c r="M588" i="2"/>
  <c r="N588" i="2"/>
  <c r="O588" i="2"/>
  <c r="P588" i="2"/>
  <c r="F599" i="2"/>
  <c r="G599" i="2"/>
  <c r="H599" i="2"/>
  <c r="I599" i="2"/>
  <c r="J599" i="2"/>
  <c r="K599" i="2"/>
  <c r="L599" i="2"/>
  <c r="M599" i="2"/>
  <c r="N599" i="2"/>
  <c r="O599" i="2"/>
  <c r="P599" i="2"/>
  <c r="F612" i="2"/>
  <c r="G612" i="2"/>
  <c r="H612" i="2"/>
  <c r="I612" i="2"/>
  <c r="J612" i="2"/>
  <c r="K612" i="2"/>
  <c r="L612" i="2"/>
  <c r="M612" i="2"/>
  <c r="N612" i="2"/>
  <c r="O612" i="2"/>
  <c r="P612" i="2"/>
  <c r="F626" i="2"/>
  <c r="F627" i="2"/>
  <c r="G627" i="2"/>
  <c r="H627" i="2"/>
  <c r="I627" i="2"/>
  <c r="J627" i="2"/>
  <c r="K627" i="2"/>
  <c r="L627" i="2"/>
  <c r="M627" i="2"/>
  <c r="N627" i="2"/>
  <c r="O627" i="2"/>
  <c r="P627" i="2"/>
  <c r="F628" i="2"/>
  <c r="G628" i="2"/>
  <c r="H628" i="2"/>
  <c r="I628" i="2"/>
  <c r="J628" i="2"/>
  <c r="K628" i="2"/>
  <c r="L628" i="2"/>
  <c r="M628" i="2"/>
  <c r="N628" i="2"/>
  <c r="O628" i="2"/>
  <c r="P628" i="2"/>
  <c r="F635" i="2"/>
  <c r="G635" i="2"/>
  <c r="H635" i="2"/>
  <c r="I635" i="2"/>
  <c r="J635" i="2"/>
  <c r="K635" i="2"/>
  <c r="L635" i="2"/>
  <c r="M635" i="2"/>
  <c r="N635" i="2"/>
  <c r="O635" i="2"/>
  <c r="P635" i="2"/>
  <c r="F642" i="2"/>
  <c r="G642" i="2"/>
  <c r="G653" i="2" s="1"/>
  <c r="E14" i="5" s="1"/>
  <c r="H642" i="2"/>
  <c r="I642" i="2"/>
  <c r="J642" i="2"/>
  <c r="K642" i="2"/>
  <c r="K653" i="2" s="1"/>
  <c r="L642" i="2"/>
  <c r="M642" i="2"/>
  <c r="N642" i="2"/>
  <c r="O642" i="2"/>
  <c r="O653" i="2" s="1"/>
  <c r="M14" i="5" s="1"/>
  <c r="P642" i="2"/>
  <c r="F4" i="4"/>
  <c r="L4" i="4"/>
  <c r="M4" i="4"/>
  <c r="F11" i="4"/>
  <c r="L11" i="4"/>
  <c r="M11" i="4"/>
  <c r="F18" i="4"/>
  <c r="L18" i="4"/>
  <c r="M18" i="4"/>
  <c r="F26" i="4"/>
  <c r="L26" i="4"/>
  <c r="M26" i="4"/>
  <c r="F35" i="4"/>
  <c r="L35" i="4"/>
  <c r="M35" i="4"/>
  <c r="F48" i="4"/>
  <c r="F56" i="4"/>
  <c r="F63" i="4"/>
  <c r="F75" i="4"/>
  <c r="F83" i="4"/>
  <c r="F88" i="4"/>
  <c r="F121" i="4"/>
  <c r="F128" i="4"/>
  <c r="F140" i="4"/>
  <c r="F155" i="4"/>
  <c r="F173" i="4"/>
  <c r="F228" i="4"/>
  <c r="F243" i="4"/>
  <c r="F248" i="4"/>
  <c r="F252" i="4"/>
  <c r="F257" i="4"/>
  <c r="F261" i="4"/>
  <c r="F266" i="4"/>
  <c r="F277" i="4"/>
  <c r="F288" i="4"/>
  <c r="F294" i="4"/>
  <c r="F313" i="4"/>
  <c r="F326" i="4"/>
  <c r="F346" i="4"/>
  <c r="F351" i="4"/>
  <c r="F356" i="4"/>
  <c r="F363" i="4"/>
  <c r="J42" i="5"/>
  <c r="F381" i="4"/>
  <c r="F386" i="4"/>
  <c r="F392" i="4"/>
  <c r="F397" i="4"/>
  <c r="F429" i="4"/>
  <c r="F436" i="4"/>
  <c r="F440" i="4"/>
  <c r="F454" i="4"/>
  <c r="F462" i="4"/>
  <c r="F470" i="4"/>
  <c r="F477" i="4"/>
  <c r="F497" i="4"/>
  <c r="F514" i="4"/>
  <c r="F520" i="4"/>
  <c r="F531" i="4"/>
  <c r="F544" i="4"/>
  <c r="F557" i="4"/>
  <c r="F561" i="4"/>
  <c r="F568" i="4"/>
  <c r="F579" i="4"/>
  <c r="F588" i="4"/>
  <c r="F599" i="4"/>
  <c r="F612" i="4"/>
  <c r="F628" i="4"/>
  <c r="F635" i="4"/>
  <c r="F642" i="4"/>
  <c r="F4" i="3"/>
  <c r="G4" i="3"/>
  <c r="H4" i="3"/>
  <c r="I4" i="3"/>
  <c r="J4" i="3"/>
  <c r="K4" i="3"/>
  <c r="L4" i="3"/>
  <c r="M4" i="3"/>
  <c r="N4" i="3"/>
  <c r="O4" i="3"/>
  <c r="P4" i="3"/>
  <c r="R4" i="3"/>
  <c r="F11" i="3"/>
  <c r="G11" i="3"/>
  <c r="H11" i="3"/>
  <c r="I11" i="3"/>
  <c r="J11" i="3"/>
  <c r="K11" i="3"/>
  <c r="L11" i="3"/>
  <c r="M11" i="3"/>
  <c r="N11" i="3"/>
  <c r="O11" i="3"/>
  <c r="P11" i="3"/>
  <c r="R11" i="3"/>
  <c r="F18" i="3"/>
  <c r="G18" i="3"/>
  <c r="H18" i="3"/>
  <c r="I18" i="3"/>
  <c r="J18" i="3"/>
  <c r="K18" i="3"/>
  <c r="L18" i="3"/>
  <c r="M18" i="3"/>
  <c r="N18" i="3"/>
  <c r="O18" i="3"/>
  <c r="P18" i="3"/>
  <c r="R18" i="3"/>
  <c r="F26" i="3"/>
  <c r="G26" i="3"/>
  <c r="H26" i="3"/>
  <c r="I26" i="3"/>
  <c r="J26" i="3"/>
  <c r="K26" i="3"/>
  <c r="L26" i="3"/>
  <c r="M26" i="3"/>
  <c r="N26" i="3"/>
  <c r="O26" i="3"/>
  <c r="P26" i="3"/>
  <c r="R26" i="3"/>
  <c r="F35" i="3"/>
  <c r="F43" i="3" s="1"/>
  <c r="G35" i="3"/>
  <c r="G43" i="3" s="1"/>
  <c r="E20" i="5" s="1"/>
  <c r="H35" i="3"/>
  <c r="H43" i="3" s="1"/>
  <c r="F20" i="5" s="1"/>
  <c r="I35" i="3"/>
  <c r="I43" i="3" s="1"/>
  <c r="J35" i="3"/>
  <c r="J43" i="3" s="1"/>
  <c r="K35" i="3"/>
  <c r="K43" i="3" s="1"/>
  <c r="I20" i="5" s="1"/>
  <c r="L35" i="3"/>
  <c r="L43" i="3" s="1"/>
  <c r="J20" i="5" s="1"/>
  <c r="M35" i="3"/>
  <c r="M43" i="3" s="1"/>
  <c r="N35" i="3"/>
  <c r="N43" i="3" s="1"/>
  <c r="O35" i="3"/>
  <c r="O43" i="3" s="1"/>
  <c r="M20" i="5" s="1"/>
  <c r="P35" i="3"/>
  <c r="P43" i="3" s="1"/>
  <c r="N20" i="5" s="1"/>
  <c r="R35" i="3"/>
  <c r="R43" i="3" s="1"/>
  <c r="F46" i="3"/>
  <c r="O46" i="3"/>
  <c r="F47" i="3"/>
  <c r="G47" i="3"/>
  <c r="H47" i="3"/>
  <c r="I47" i="3"/>
  <c r="J47" i="3"/>
  <c r="K47" i="3"/>
  <c r="L47" i="3"/>
  <c r="M47" i="3"/>
  <c r="N47" i="3"/>
  <c r="O47" i="3"/>
  <c r="P47" i="3"/>
  <c r="R47" i="3"/>
  <c r="F48" i="3"/>
  <c r="G48" i="3"/>
  <c r="H48" i="3"/>
  <c r="I48" i="3"/>
  <c r="J48" i="3"/>
  <c r="K48" i="3"/>
  <c r="L48" i="3"/>
  <c r="M48" i="3"/>
  <c r="N48" i="3"/>
  <c r="O48" i="3"/>
  <c r="P48" i="3"/>
  <c r="R48" i="3"/>
  <c r="F56" i="3"/>
  <c r="G56" i="3"/>
  <c r="H56" i="3"/>
  <c r="I56" i="3"/>
  <c r="J56" i="3"/>
  <c r="K56" i="3"/>
  <c r="L56" i="3"/>
  <c r="M56" i="3"/>
  <c r="N56" i="3"/>
  <c r="O56" i="3"/>
  <c r="P56" i="3"/>
  <c r="R56" i="3"/>
  <c r="F63" i="3"/>
  <c r="F70" i="3" s="1"/>
  <c r="D21" i="5" s="1"/>
  <c r="G63" i="3"/>
  <c r="G70" i="3" s="1"/>
  <c r="H63" i="3"/>
  <c r="H70" i="3" s="1"/>
  <c r="I63" i="3"/>
  <c r="I70" i="3" s="1"/>
  <c r="J63" i="3"/>
  <c r="J70" i="3" s="1"/>
  <c r="K63" i="3"/>
  <c r="K70" i="3" s="1"/>
  <c r="L63" i="3"/>
  <c r="L70" i="3" s="1"/>
  <c r="M63" i="3"/>
  <c r="M70" i="3" s="1"/>
  <c r="K21" i="5" s="1"/>
  <c r="N63" i="3"/>
  <c r="N70" i="3" s="1"/>
  <c r="L21" i="5" s="1"/>
  <c r="O63" i="3"/>
  <c r="O70" i="3" s="1"/>
  <c r="P63" i="3"/>
  <c r="P70" i="3" s="1"/>
  <c r="R63" i="3"/>
  <c r="R70" i="3" s="1"/>
  <c r="P21" i="5" s="1"/>
  <c r="F21" i="5"/>
  <c r="J21" i="5"/>
  <c r="N21" i="5"/>
  <c r="F73" i="3"/>
  <c r="O73" i="3"/>
  <c r="F74" i="3"/>
  <c r="G74" i="3"/>
  <c r="H74" i="3"/>
  <c r="I74" i="3"/>
  <c r="J74" i="3"/>
  <c r="K74" i="3"/>
  <c r="L74" i="3"/>
  <c r="M74" i="3"/>
  <c r="N74" i="3"/>
  <c r="O74" i="3"/>
  <c r="P74" i="3"/>
  <c r="R74" i="3"/>
  <c r="F75" i="3"/>
  <c r="G75" i="3"/>
  <c r="H75" i="3"/>
  <c r="I75" i="3"/>
  <c r="J75" i="3"/>
  <c r="K75" i="3"/>
  <c r="L75" i="3"/>
  <c r="M75" i="3"/>
  <c r="N75" i="3"/>
  <c r="O75" i="3"/>
  <c r="P75" i="3"/>
  <c r="R75" i="3"/>
  <c r="F83" i="3"/>
  <c r="G83" i="3"/>
  <c r="H83" i="3"/>
  <c r="I83" i="3"/>
  <c r="J83" i="3"/>
  <c r="K83" i="3"/>
  <c r="L83" i="3"/>
  <c r="M83" i="3"/>
  <c r="N83" i="3"/>
  <c r="O83" i="3"/>
  <c r="P83" i="3"/>
  <c r="R83" i="3"/>
  <c r="F88" i="3"/>
  <c r="F116" i="3" s="1"/>
  <c r="G88" i="3"/>
  <c r="G116" i="3" s="1"/>
  <c r="H88" i="3"/>
  <c r="H116" i="3" s="1"/>
  <c r="I88" i="3"/>
  <c r="I116" i="3" s="1"/>
  <c r="G22" i="5" s="1"/>
  <c r="J88" i="3"/>
  <c r="J116" i="3" s="1"/>
  <c r="K88" i="3"/>
  <c r="K116" i="3" s="1"/>
  <c r="L88" i="3"/>
  <c r="L116" i="3" s="1"/>
  <c r="M88" i="3"/>
  <c r="N88" i="3"/>
  <c r="N116" i="3" s="1"/>
  <c r="O88" i="3"/>
  <c r="O116" i="3" s="1"/>
  <c r="P88" i="3"/>
  <c r="P116" i="3" s="1"/>
  <c r="R88" i="3"/>
  <c r="R116" i="3" s="1"/>
  <c r="P22" i="5" s="1"/>
  <c r="F119" i="3"/>
  <c r="O119" i="3"/>
  <c r="F120" i="3"/>
  <c r="G120" i="3"/>
  <c r="H120" i="3"/>
  <c r="I120" i="3"/>
  <c r="J120" i="3"/>
  <c r="K120" i="3"/>
  <c r="L120" i="3"/>
  <c r="M120" i="3"/>
  <c r="N120" i="3"/>
  <c r="O120" i="3"/>
  <c r="P120" i="3"/>
  <c r="R120" i="3"/>
  <c r="F121" i="3"/>
  <c r="G121" i="3"/>
  <c r="H121" i="3"/>
  <c r="I121" i="3"/>
  <c r="J121" i="3"/>
  <c r="K121" i="3"/>
  <c r="L121" i="3"/>
  <c r="M121" i="3"/>
  <c r="N121" i="3"/>
  <c r="O121" i="3"/>
  <c r="P121" i="3"/>
  <c r="R121" i="3"/>
  <c r="F128" i="3"/>
  <c r="G128" i="3"/>
  <c r="H128" i="3"/>
  <c r="I128" i="3"/>
  <c r="J128" i="3"/>
  <c r="K128" i="3"/>
  <c r="L128" i="3"/>
  <c r="M128" i="3"/>
  <c r="N128" i="3"/>
  <c r="O128" i="3"/>
  <c r="P128" i="3"/>
  <c r="R128" i="3"/>
  <c r="F140" i="3"/>
  <c r="G140" i="3"/>
  <c r="H140" i="3"/>
  <c r="I140" i="3"/>
  <c r="J140" i="3"/>
  <c r="K140" i="3"/>
  <c r="L140" i="3"/>
  <c r="M140" i="3"/>
  <c r="N140" i="3"/>
  <c r="O140" i="3"/>
  <c r="P140" i="3"/>
  <c r="R140" i="3"/>
  <c r="F153" i="3"/>
  <c r="O153" i="3"/>
  <c r="F154" i="3"/>
  <c r="G154" i="3"/>
  <c r="H154" i="3"/>
  <c r="I154" i="3"/>
  <c r="J154" i="3"/>
  <c r="K154" i="3"/>
  <c r="L154" i="3"/>
  <c r="M154" i="3"/>
  <c r="N154" i="3"/>
  <c r="O154" i="3"/>
  <c r="P154" i="3"/>
  <c r="R154" i="3"/>
  <c r="F155" i="3"/>
  <c r="G155" i="3"/>
  <c r="H155" i="3"/>
  <c r="I155" i="3"/>
  <c r="J155" i="3"/>
  <c r="K155" i="3"/>
  <c r="L155" i="3"/>
  <c r="M155" i="3"/>
  <c r="N155" i="3"/>
  <c r="O155" i="3"/>
  <c r="P155" i="3"/>
  <c r="R155" i="3"/>
  <c r="F173" i="3"/>
  <c r="G173" i="3"/>
  <c r="H173" i="3"/>
  <c r="I173" i="3"/>
  <c r="J173" i="3"/>
  <c r="K173" i="3"/>
  <c r="L173" i="3"/>
  <c r="M173" i="3"/>
  <c r="N173" i="3"/>
  <c r="O173" i="3"/>
  <c r="P173" i="3"/>
  <c r="R173" i="3"/>
  <c r="F202" i="3"/>
  <c r="O202" i="3"/>
  <c r="F203" i="3"/>
  <c r="G203" i="3"/>
  <c r="H203" i="3"/>
  <c r="I203" i="3"/>
  <c r="J203" i="3"/>
  <c r="K203" i="3"/>
  <c r="L203" i="3"/>
  <c r="M203" i="3"/>
  <c r="N203" i="3"/>
  <c r="O203" i="3"/>
  <c r="P203" i="3"/>
  <c r="R203" i="3"/>
  <c r="F228" i="3"/>
  <c r="G228" i="3"/>
  <c r="G238" i="3" s="1"/>
  <c r="E23" i="5" s="1"/>
  <c r="H228" i="3"/>
  <c r="I228" i="3"/>
  <c r="J228" i="3"/>
  <c r="K228" i="3"/>
  <c r="K238" i="3" s="1"/>
  <c r="L228" i="3"/>
  <c r="M228" i="3"/>
  <c r="N228" i="3"/>
  <c r="O228" i="3"/>
  <c r="O238" i="3" s="1"/>
  <c r="M23" i="5" s="1"/>
  <c r="P228" i="3"/>
  <c r="R228" i="3"/>
  <c r="F241" i="3"/>
  <c r="O241" i="3"/>
  <c r="F242" i="3"/>
  <c r="G242" i="3"/>
  <c r="H242" i="3"/>
  <c r="I242" i="3"/>
  <c r="J242" i="3"/>
  <c r="K242" i="3"/>
  <c r="L242" i="3"/>
  <c r="M242" i="3"/>
  <c r="N242" i="3"/>
  <c r="O242" i="3"/>
  <c r="P242" i="3"/>
  <c r="R242" i="3"/>
  <c r="F243" i="3"/>
  <c r="G243" i="3"/>
  <c r="H243" i="3"/>
  <c r="I243" i="3"/>
  <c r="J243" i="3"/>
  <c r="K243" i="3"/>
  <c r="L243" i="3"/>
  <c r="M243" i="3"/>
  <c r="N243" i="3"/>
  <c r="O243" i="3"/>
  <c r="P243" i="3"/>
  <c r="R243" i="3"/>
  <c r="F248" i="3"/>
  <c r="G248" i="3"/>
  <c r="H248" i="3"/>
  <c r="I248" i="3"/>
  <c r="J248" i="3"/>
  <c r="K248" i="3"/>
  <c r="L248" i="3"/>
  <c r="M248" i="3"/>
  <c r="N248" i="3"/>
  <c r="O248" i="3"/>
  <c r="P248" i="3"/>
  <c r="R248" i="3"/>
  <c r="F252" i="3"/>
  <c r="G252" i="3"/>
  <c r="H252" i="3"/>
  <c r="I252" i="3"/>
  <c r="J252" i="3"/>
  <c r="K252" i="3"/>
  <c r="L252" i="3"/>
  <c r="M252" i="3"/>
  <c r="N252" i="3"/>
  <c r="O252" i="3"/>
  <c r="P252" i="3"/>
  <c r="R252" i="3"/>
  <c r="F257" i="3"/>
  <c r="G257" i="3"/>
  <c r="H257" i="3"/>
  <c r="I257" i="3"/>
  <c r="J257" i="3"/>
  <c r="K257" i="3"/>
  <c r="L257" i="3"/>
  <c r="M257" i="3"/>
  <c r="N257" i="3"/>
  <c r="O257" i="3"/>
  <c r="P257" i="3"/>
  <c r="R257" i="3"/>
  <c r="F261" i="3"/>
  <c r="G261" i="3"/>
  <c r="H261" i="3"/>
  <c r="I261" i="3"/>
  <c r="J261" i="3"/>
  <c r="K261" i="3"/>
  <c r="L261" i="3"/>
  <c r="M261" i="3"/>
  <c r="N261" i="3"/>
  <c r="O261" i="3"/>
  <c r="P261" i="3"/>
  <c r="R261" i="3"/>
  <c r="F266" i="3"/>
  <c r="F272" i="3" s="1"/>
  <c r="D24" i="5" s="1"/>
  <c r="G266" i="3"/>
  <c r="G272" i="3" s="1"/>
  <c r="E24" i="5" s="1"/>
  <c r="H266" i="3"/>
  <c r="H272" i="3" s="1"/>
  <c r="I266" i="3"/>
  <c r="I272" i="3" s="1"/>
  <c r="J266" i="3"/>
  <c r="J272" i="3" s="1"/>
  <c r="K266" i="3"/>
  <c r="K272" i="3" s="1"/>
  <c r="I24" i="5" s="1"/>
  <c r="L266" i="3"/>
  <c r="L272" i="3" s="1"/>
  <c r="M266" i="3"/>
  <c r="M272" i="3" s="1"/>
  <c r="N266" i="3"/>
  <c r="N272" i="3" s="1"/>
  <c r="O266" i="3"/>
  <c r="O272" i="3" s="1"/>
  <c r="P266" i="3"/>
  <c r="P272" i="3" s="1"/>
  <c r="R266" i="3"/>
  <c r="R272" i="3" s="1"/>
  <c r="F24" i="5"/>
  <c r="J24" i="5"/>
  <c r="N24" i="5"/>
  <c r="F275" i="3"/>
  <c r="O275" i="3"/>
  <c r="F276" i="3"/>
  <c r="G276" i="3"/>
  <c r="H276" i="3"/>
  <c r="I276" i="3"/>
  <c r="J276" i="3"/>
  <c r="K276" i="3"/>
  <c r="L276" i="3"/>
  <c r="M276" i="3"/>
  <c r="N276" i="3"/>
  <c r="O276" i="3"/>
  <c r="P276" i="3"/>
  <c r="R276" i="3"/>
  <c r="F277" i="3"/>
  <c r="G277" i="3"/>
  <c r="H277" i="3"/>
  <c r="I277" i="3"/>
  <c r="J277" i="3"/>
  <c r="K277" i="3"/>
  <c r="L277" i="3"/>
  <c r="M277" i="3"/>
  <c r="N277" i="3"/>
  <c r="O277" i="3"/>
  <c r="P277" i="3"/>
  <c r="R277" i="3"/>
  <c r="F288" i="3"/>
  <c r="G288" i="3"/>
  <c r="H288" i="3"/>
  <c r="I288" i="3"/>
  <c r="J288" i="3"/>
  <c r="K288" i="3"/>
  <c r="L288" i="3"/>
  <c r="M288" i="3"/>
  <c r="N288" i="3"/>
  <c r="O288" i="3"/>
  <c r="P288" i="3"/>
  <c r="R288" i="3"/>
  <c r="F294" i="3"/>
  <c r="G294" i="3"/>
  <c r="H294" i="3"/>
  <c r="I294" i="3"/>
  <c r="J294" i="3"/>
  <c r="K294" i="3"/>
  <c r="L294" i="3"/>
  <c r="M294" i="3"/>
  <c r="N294" i="3"/>
  <c r="O294" i="3"/>
  <c r="P294" i="3"/>
  <c r="R294" i="3"/>
  <c r="F311" i="3"/>
  <c r="O311" i="3"/>
  <c r="F312" i="3"/>
  <c r="G312" i="3"/>
  <c r="H312" i="3"/>
  <c r="I312" i="3"/>
  <c r="J312" i="3"/>
  <c r="K312" i="3"/>
  <c r="L312" i="3"/>
  <c r="M312" i="3"/>
  <c r="N312" i="3"/>
  <c r="O312" i="3"/>
  <c r="P312" i="3"/>
  <c r="R312" i="3"/>
  <c r="F313" i="3"/>
  <c r="G313" i="3"/>
  <c r="H313" i="3"/>
  <c r="I313" i="3"/>
  <c r="J313" i="3"/>
  <c r="K313" i="3"/>
  <c r="L313" i="3"/>
  <c r="M313" i="3"/>
  <c r="N313" i="3"/>
  <c r="O313" i="3"/>
  <c r="P313" i="3"/>
  <c r="R313" i="3"/>
  <c r="F326" i="3"/>
  <c r="G326" i="3"/>
  <c r="G341" i="3" s="1"/>
  <c r="H326" i="3"/>
  <c r="H341" i="3" s="1"/>
  <c r="I326" i="3"/>
  <c r="J326" i="3"/>
  <c r="K326" i="3"/>
  <c r="K341" i="3" s="1"/>
  <c r="L326" i="3"/>
  <c r="L341" i="3" s="1"/>
  <c r="M326" i="3"/>
  <c r="N326" i="3"/>
  <c r="O326" i="3"/>
  <c r="O341" i="3" s="1"/>
  <c r="P326" i="3"/>
  <c r="P341" i="3" s="1"/>
  <c r="R326" i="3"/>
  <c r="F344" i="3"/>
  <c r="O344" i="3"/>
  <c r="F345" i="3"/>
  <c r="G345" i="3"/>
  <c r="H345" i="3"/>
  <c r="I345" i="3"/>
  <c r="J345" i="3"/>
  <c r="K345" i="3"/>
  <c r="L345" i="3"/>
  <c r="M345" i="3"/>
  <c r="N345" i="3"/>
  <c r="O345" i="3"/>
  <c r="P345" i="3"/>
  <c r="R345" i="3"/>
  <c r="F346" i="3"/>
  <c r="G346" i="3"/>
  <c r="H346" i="3"/>
  <c r="I346" i="3"/>
  <c r="J346" i="3"/>
  <c r="K346" i="3"/>
  <c r="L346" i="3"/>
  <c r="M346" i="3"/>
  <c r="N346" i="3"/>
  <c r="O346" i="3"/>
  <c r="P346" i="3"/>
  <c r="R346" i="3"/>
  <c r="F351" i="3"/>
  <c r="G351" i="3"/>
  <c r="H351" i="3"/>
  <c r="I351" i="3"/>
  <c r="J351" i="3"/>
  <c r="K351" i="3"/>
  <c r="L351" i="3"/>
  <c r="M351" i="3"/>
  <c r="N351" i="3"/>
  <c r="O351" i="3"/>
  <c r="P351" i="3"/>
  <c r="R351" i="3"/>
  <c r="F356" i="3"/>
  <c r="G356" i="3"/>
  <c r="H356" i="3"/>
  <c r="I356" i="3"/>
  <c r="J356" i="3"/>
  <c r="K356" i="3"/>
  <c r="L356" i="3"/>
  <c r="M356" i="3"/>
  <c r="N356" i="3"/>
  <c r="O356" i="3"/>
  <c r="P356" i="3"/>
  <c r="R356" i="3"/>
  <c r="F363" i="3"/>
  <c r="F374" i="3" s="1"/>
  <c r="G363" i="3"/>
  <c r="G374" i="3" s="1"/>
  <c r="H363" i="3"/>
  <c r="H374" i="3" s="1"/>
  <c r="I363" i="3"/>
  <c r="I374" i="3" s="1"/>
  <c r="J363" i="3"/>
  <c r="J374" i="3" s="1"/>
  <c r="H26" i="5" s="1"/>
  <c r="K363" i="3"/>
  <c r="K374" i="3" s="1"/>
  <c r="L363" i="3"/>
  <c r="L374" i="3" s="1"/>
  <c r="M363" i="3"/>
  <c r="M374" i="3" s="1"/>
  <c r="N363" i="3"/>
  <c r="N374" i="3" s="1"/>
  <c r="L26" i="5" s="1"/>
  <c r="O363" i="3"/>
  <c r="O374" i="3" s="1"/>
  <c r="P363" i="3"/>
  <c r="P374" i="3" s="1"/>
  <c r="R363" i="3"/>
  <c r="R374" i="3" s="1"/>
  <c r="P26" i="5" s="1"/>
  <c r="D26" i="5"/>
  <c r="F377" i="3"/>
  <c r="O377" i="3"/>
  <c r="F378" i="3"/>
  <c r="G378" i="3"/>
  <c r="H378" i="3"/>
  <c r="I378" i="3"/>
  <c r="J378" i="3"/>
  <c r="K378" i="3"/>
  <c r="L378" i="3"/>
  <c r="M378" i="3"/>
  <c r="N378" i="3"/>
  <c r="O378" i="3"/>
  <c r="P378" i="3"/>
  <c r="R378" i="3"/>
  <c r="F381" i="3"/>
  <c r="G381" i="3"/>
  <c r="H381" i="3"/>
  <c r="I381" i="3"/>
  <c r="J381" i="3"/>
  <c r="K381" i="3"/>
  <c r="L381" i="3"/>
  <c r="M381" i="3"/>
  <c r="N381" i="3"/>
  <c r="O381" i="3"/>
  <c r="P381" i="3"/>
  <c r="R381" i="3"/>
  <c r="F386" i="3"/>
  <c r="G386" i="3"/>
  <c r="H386" i="3"/>
  <c r="I386" i="3"/>
  <c r="J386" i="3"/>
  <c r="K386" i="3"/>
  <c r="L386" i="3"/>
  <c r="M386" i="3"/>
  <c r="N386" i="3"/>
  <c r="O386" i="3"/>
  <c r="P386" i="3"/>
  <c r="R386" i="3"/>
  <c r="F392" i="3"/>
  <c r="G392" i="3"/>
  <c r="H392" i="3"/>
  <c r="I392" i="3"/>
  <c r="J392" i="3"/>
  <c r="K392" i="3"/>
  <c r="L392" i="3"/>
  <c r="M392" i="3"/>
  <c r="N392" i="3"/>
  <c r="O392" i="3"/>
  <c r="P392" i="3"/>
  <c r="R392" i="3"/>
  <c r="F397" i="3"/>
  <c r="F413" i="3" s="1"/>
  <c r="G397" i="3"/>
  <c r="G413" i="3" s="1"/>
  <c r="H397" i="3"/>
  <c r="H413" i="3" s="1"/>
  <c r="F27" i="5" s="1"/>
  <c r="I397" i="3"/>
  <c r="I413" i="3" s="1"/>
  <c r="G27" i="5" s="1"/>
  <c r="J397" i="3"/>
  <c r="J413" i="3" s="1"/>
  <c r="K397" i="3"/>
  <c r="K413" i="3" s="1"/>
  <c r="L397" i="3"/>
  <c r="L413" i="3" s="1"/>
  <c r="M397" i="3"/>
  <c r="M413" i="3" s="1"/>
  <c r="N397" i="3"/>
  <c r="N413" i="3" s="1"/>
  <c r="O397" i="3"/>
  <c r="O413" i="3" s="1"/>
  <c r="P397" i="3"/>
  <c r="P413" i="3" s="1"/>
  <c r="R397" i="3"/>
  <c r="R413" i="3" s="1"/>
  <c r="J27" i="5"/>
  <c r="N27" i="5"/>
  <c r="F416" i="3"/>
  <c r="O416" i="3"/>
  <c r="F417" i="3"/>
  <c r="G417" i="3"/>
  <c r="H417" i="3"/>
  <c r="I417" i="3"/>
  <c r="J417" i="3"/>
  <c r="K417" i="3"/>
  <c r="L417" i="3"/>
  <c r="M417" i="3"/>
  <c r="N417" i="3"/>
  <c r="O417" i="3"/>
  <c r="P417" i="3"/>
  <c r="R417" i="3"/>
  <c r="F429" i="3"/>
  <c r="G429" i="3"/>
  <c r="H429" i="3"/>
  <c r="I429" i="3"/>
  <c r="J429" i="3"/>
  <c r="K429" i="3"/>
  <c r="L429" i="3"/>
  <c r="M429" i="3"/>
  <c r="N429" i="3"/>
  <c r="O429" i="3"/>
  <c r="P429" i="3"/>
  <c r="R429" i="3"/>
  <c r="F436" i="3"/>
  <c r="G436" i="3"/>
  <c r="H436" i="3"/>
  <c r="I436" i="3"/>
  <c r="J436" i="3"/>
  <c r="K436" i="3"/>
  <c r="L436" i="3"/>
  <c r="M436" i="3"/>
  <c r="N436" i="3"/>
  <c r="O436" i="3"/>
  <c r="P436" i="3"/>
  <c r="R436" i="3"/>
  <c r="F440" i="3"/>
  <c r="F449" i="3" s="1"/>
  <c r="G440" i="3"/>
  <c r="G449" i="3" s="1"/>
  <c r="H440" i="3"/>
  <c r="I440" i="3"/>
  <c r="I449" i="3" s="1"/>
  <c r="J440" i="3"/>
  <c r="J449" i="3" s="1"/>
  <c r="K440" i="3"/>
  <c r="K449" i="3" s="1"/>
  <c r="L440" i="3"/>
  <c r="M440" i="3"/>
  <c r="M449" i="3" s="1"/>
  <c r="N440" i="3"/>
  <c r="N449" i="3" s="1"/>
  <c r="O440" i="3"/>
  <c r="O449" i="3" s="1"/>
  <c r="P440" i="3"/>
  <c r="R440" i="3"/>
  <c r="R449" i="3" s="1"/>
  <c r="F452" i="3"/>
  <c r="O452" i="3"/>
  <c r="F453" i="3"/>
  <c r="G453" i="3"/>
  <c r="H453" i="3"/>
  <c r="I453" i="3"/>
  <c r="J453" i="3"/>
  <c r="K453" i="3"/>
  <c r="L453" i="3"/>
  <c r="M453" i="3"/>
  <c r="N453" i="3"/>
  <c r="O453" i="3"/>
  <c r="P453" i="3"/>
  <c r="R453" i="3"/>
  <c r="F454" i="3"/>
  <c r="G454" i="3"/>
  <c r="H454" i="3"/>
  <c r="I454" i="3"/>
  <c r="J454" i="3"/>
  <c r="K454" i="3"/>
  <c r="L454" i="3"/>
  <c r="M454" i="3"/>
  <c r="N454" i="3"/>
  <c r="O454" i="3"/>
  <c r="P454" i="3"/>
  <c r="R454" i="3"/>
  <c r="F462" i="3"/>
  <c r="G462" i="3"/>
  <c r="H462" i="3"/>
  <c r="I462" i="3"/>
  <c r="J462" i="3"/>
  <c r="K462" i="3"/>
  <c r="L462" i="3"/>
  <c r="M462" i="3"/>
  <c r="N462" i="3"/>
  <c r="O462" i="3"/>
  <c r="P462" i="3"/>
  <c r="R462" i="3"/>
  <c r="F470" i="3"/>
  <c r="G470" i="3"/>
  <c r="H470" i="3"/>
  <c r="I470" i="3"/>
  <c r="J470" i="3"/>
  <c r="K470" i="3"/>
  <c r="L470" i="3"/>
  <c r="M470" i="3"/>
  <c r="N470" i="3"/>
  <c r="O470" i="3"/>
  <c r="P470" i="3"/>
  <c r="R470" i="3"/>
  <c r="F477" i="3"/>
  <c r="G477" i="3"/>
  <c r="H477" i="3"/>
  <c r="I477" i="3"/>
  <c r="J477" i="3"/>
  <c r="K477" i="3"/>
  <c r="L477" i="3"/>
  <c r="M477" i="3"/>
  <c r="N477" i="3"/>
  <c r="O477" i="3"/>
  <c r="P477" i="3"/>
  <c r="R477" i="3"/>
  <c r="F495" i="3"/>
  <c r="O495" i="3"/>
  <c r="F496" i="3"/>
  <c r="G496" i="3"/>
  <c r="H496" i="3"/>
  <c r="I496" i="3"/>
  <c r="J496" i="3"/>
  <c r="K496" i="3"/>
  <c r="L496" i="3"/>
  <c r="M496" i="3"/>
  <c r="N496" i="3"/>
  <c r="O496" i="3"/>
  <c r="P496" i="3"/>
  <c r="R496" i="3"/>
  <c r="F497" i="3"/>
  <c r="G497" i="3"/>
  <c r="H497" i="3"/>
  <c r="I497" i="3"/>
  <c r="J497" i="3"/>
  <c r="K497" i="3"/>
  <c r="L497" i="3"/>
  <c r="M497" i="3"/>
  <c r="N497" i="3"/>
  <c r="O497" i="3"/>
  <c r="P497" i="3"/>
  <c r="R497" i="3"/>
  <c r="F514" i="3"/>
  <c r="G514" i="3"/>
  <c r="H514" i="3"/>
  <c r="I514" i="3"/>
  <c r="J514" i="3"/>
  <c r="K514" i="3"/>
  <c r="L514" i="3"/>
  <c r="M514" i="3"/>
  <c r="N514" i="3"/>
  <c r="O514" i="3"/>
  <c r="P514" i="3"/>
  <c r="R514" i="3"/>
  <c r="F520" i="3"/>
  <c r="F526" i="3" s="1"/>
  <c r="D29" i="5" s="1"/>
  <c r="G520" i="3"/>
  <c r="G526" i="3" s="1"/>
  <c r="E29" i="5" s="1"/>
  <c r="H520" i="3"/>
  <c r="I520" i="3"/>
  <c r="J520" i="3"/>
  <c r="J526" i="3" s="1"/>
  <c r="K520" i="3"/>
  <c r="K526" i="3" s="1"/>
  <c r="I29" i="5" s="1"/>
  <c r="L520" i="3"/>
  <c r="M520" i="3"/>
  <c r="N520" i="3"/>
  <c r="N526" i="3" s="1"/>
  <c r="L29" i="5" s="1"/>
  <c r="O520" i="3"/>
  <c r="P520" i="3"/>
  <c r="P526" i="3" s="1"/>
  <c r="N29" i="5" s="1"/>
  <c r="R520" i="3"/>
  <c r="R526" i="3" s="1"/>
  <c r="P29" i="5" s="1"/>
  <c r="H29" i="5"/>
  <c r="F529" i="3"/>
  <c r="O529" i="3"/>
  <c r="F530" i="3"/>
  <c r="G530" i="3"/>
  <c r="H530" i="3"/>
  <c r="I530" i="3"/>
  <c r="J530" i="3"/>
  <c r="K530" i="3"/>
  <c r="L530" i="3"/>
  <c r="M530" i="3"/>
  <c r="N530" i="3"/>
  <c r="O530" i="3"/>
  <c r="P530" i="3"/>
  <c r="R530" i="3"/>
  <c r="F531" i="3"/>
  <c r="G531" i="3"/>
  <c r="H531" i="3"/>
  <c r="I531" i="3"/>
  <c r="J531" i="3"/>
  <c r="K531" i="3"/>
  <c r="L531" i="3"/>
  <c r="M531" i="3"/>
  <c r="N531" i="3"/>
  <c r="O531" i="3"/>
  <c r="P531" i="3"/>
  <c r="R531" i="3"/>
  <c r="F544" i="3"/>
  <c r="G544" i="3"/>
  <c r="H544" i="3"/>
  <c r="I544" i="3"/>
  <c r="J544" i="3"/>
  <c r="K544" i="3"/>
  <c r="L544" i="3"/>
  <c r="M544" i="3"/>
  <c r="N544" i="3"/>
  <c r="O544" i="3"/>
  <c r="P544" i="3"/>
  <c r="R544" i="3"/>
  <c r="F557" i="3"/>
  <c r="G557" i="3"/>
  <c r="H557" i="3"/>
  <c r="I557" i="3"/>
  <c r="J557" i="3"/>
  <c r="K557" i="3"/>
  <c r="L557" i="3"/>
  <c r="M557" i="3"/>
  <c r="N557" i="3"/>
  <c r="O557" i="3"/>
  <c r="P557" i="3"/>
  <c r="R557" i="3"/>
  <c r="F561" i="3"/>
  <c r="G561" i="3"/>
  <c r="H561" i="3"/>
  <c r="I561" i="3"/>
  <c r="J561" i="3"/>
  <c r="K561" i="3"/>
  <c r="L561" i="3"/>
  <c r="M561" i="3"/>
  <c r="N561" i="3"/>
  <c r="O561" i="3"/>
  <c r="P561" i="3"/>
  <c r="R561" i="3"/>
  <c r="F568" i="3"/>
  <c r="G568" i="3"/>
  <c r="H568" i="3"/>
  <c r="I568" i="3"/>
  <c r="J568" i="3"/>
  <c r="K568" i="3"/>
  <c r="L568" i="3"/>
  <c r="M568" i="3"/>
  <c r="N568" i="3"/>
  <c r="O568" i="3"/>
  <c r="P568" i="3"/>
  <c r="R568" i="3"/>
  <c r="F577" i="3"/>
  <c r="O577" i="3"/>
  <c r="F578" i="3"/>
  <c r="G578" i="3"/>
  <c r="H578" i="3"/>
  <c r="I578" i="3"/>
  <c r="J578" i="3"/>
  <c r="K578" i="3"/>
  <c r="L578" i="3"/>
  <c r="M578" i="3"/>
  <c r="N578" i="3"/>
  <c r="O578" i="3"/>
  <c r="P578" i="3"/>
  <c r="R578" i="3"/>
  <c r="F579" i="3"/>
  <c r="G579" i="3"/>
  <c r="H579" i="3"/>
  <c r="I579" i="3"/>
  <c r="J579" i="3"/>
  <c r="K579" i="3"/>
  <c r="L579" i="3"/>
  <c r="M579" i="3"/>
  <c r="N579" i="3"/>
  <c r="O579" i="3"/>
  <c r="P579" i="3"/>
  <c r="R579" i="3"/>
  <c r="F588" i="3"/>
  <c r="G588" i="3"/>
  <c r="H588" i="3"/>
  <c r="I588" i="3"/>
  <c r="J588" i="3"/>
  <c r="K588" i="3"/>
  <c r="L588" i="3"/>
  <c r="M588" i="3"/>
  <c r="N588" i="3"/>
  <c r="O588" i="3"/>
  <c r="P588" i="3"/>
  <c r="R588" i="3"/>
  <c r="F599" i="3"/>
  <c r="G599" i="3"/>
  <c r="H599" i="3"/>
  <c r="I599" i="3"/>
  <c r="J599" i="3"/>
  <c r="K599" i="3"/>
  <c r="L599" i="3"/>
  <c r="M599" i="3"/>
  <c r="N599" i="3"/>
  <c r="O599" i="3"/>
  <c r="P599" i="3"/>
  <c r="R599" i="3"/>
  <c r="F612" i="3"/>
  <c r="G612" i="3"/>
  <c r="H612" i="3"/>
  <c r="I612" i="3"/>
  <c r="J612" i="3"/>
  <c r="K612" i="3"/>
  <c r="L612" i="3"/>
  <c r="M612" i="3"/>
  <c r="N612" i="3"/>
  <c r="O612" i="3"/>
  <c r="P612" i="3"/>
  <c r="R612" i="3"/>
  <c r="F626" i="3"/>
  <c r="O626" i="3"/>
  <c r="F627" i="3"/>
  <c r="G627" i="3"/>
  <c r="H627" i="3"/>
  <c r="I627" i="3"/>
  <c r="J627" i="3"/>
  <c r="K627" i="3"/>
  <c r="L627" i="3"/>
  <c r="M627" i="3"/>
  <c r="N627" i="3"/>
  <c r="O627" i="3"/>
  <c r="P627" i="3"/>
  <c r="R627" i="3"/>
  <c r="F628" i="3"/>
  <c r="G628" i="3"/>
  <c r="H628" i="3"/>
  <c r="I628" i="3"/>
  <c r="J628" i="3"/>
  <c r="K628" i="3"/>
  <c r="L628" i="3"/>
  <c r="M628" i="3"/>
  <c r="N628" i="3"/>
  <c r="O628" i="3"/>
  <c r="P628" i="3"/>
  <c r="R628" i="3"/>
  <c r="F635" i="3"/>
  <c r="G635" i="3"/>
  <c r="H635" i="3"/>
  <c r="I635" i="3"/>
  <c r="J635" i="3"/>
  <c r="K635" i="3"/>
  <c r="L635" i="3"/>
  <c r="M635" i="3"/>
  <c r="N635" i="3"/>
  <c r="O635" i="3"/>
  <c r="P635" i="3"/>
  <c r="R635" i="3"/>
  <c r="F642" i="3"/>
  <c r="F653" i="3" s="1"/>
  <c r="D30" i="5" s="1"/>
  <c r="G642" i="3"/>
  <c r="H642" i="3"/>
  <c r="I642" i="3"/>
  <c r="I653" i="3" s="1"/>
  <c r="G30" i="5" s="1"/>
  <c r="J642" i="3"/>
  <c r="K642" i="3"/>
  <c r="L642" i="3"/>
  <c r="L653" i="3" s="1"/>
  <c r="J30" i="5"/>
  <c r="M642" i="3"/>
  <c r="N642" i="3"/>
  <c r="O642" i="3"/>
  <c r="O653" i="3" s="1"/>
  <c r="M30" i="5" s="1"/>
  <c r="P642" i="3"/>
  <c r="R642" i="3"/>
  <c r="D20" i="5"/>
  <c r="G20" i="5"/>
  <c r="H20" i="5"/>
  <c r="K20" i="5"/>
  <c r="L20" i="5"/>
  <c r="P20" i="5"/>
  <c r="E21" i="5"/>
  <c r="G21" i="5"/>
  <c r="H21" i="5"/>
  <c r="I21" i="5"/>
  <c r="M21" i="5"/>
  <c r="D22" i="5"/>
  <c r="E22" i="5"/>
  <c r="F22" i="5"/>
  <c r="H22" i="5"/>
  <c r="I22" i="5"/>
  <c r="J22" i="5"/>
  <c r="L22" i="5"/>
  <c r="M22" i="5"/>
  <c r="N22" i="5"/>
  <c r="I23" i="5"/>
  <c r="G24" i="5"/>
  <c r="H24" i="5"/>
  <c r="K24" i="5"/>
  <c r="L24" i="5"/>
  <c r="M24" i="5"/>
  <c r="P24" i="5"/>
  <c r="E25" i="5"/>
  <c r="F25" i="5"/>
  <c r="I25" i="5"/>
  <c r="J25" i="5"/>
  <c r="M25" i="5"/>
  <c r="N25" i="5"/>
  <c r="E26" i="5"/>
  <c r="F26" i="5"/>
  <c r="G26" i="5"/>
  <c r="I26" i="5"/>
  <c r="J26" i="5"/>
  <c r="K26" i="5"/>
  <c r="M26" i="5"/>
  <c r="N26" i="5"/>
  <c r="D27" i="5"/>
  <c r="E27" i="5"/>
  <c r="H27" i="5"/>
  <c r="I27" i="5"/>
  <c r="K27" i="5"/>
  <c r="L27" i="5"/>
  <c r="M27" i="5"/>
  <c r="P27" i="5"/>
  <c r="D28" i="5"/>
  <c r="E28" i="5"/>
  <c r="G28" i="5"/>
  <c r="H28" i="5"/>
  <c r="I28" i="5"/>
  <c r="K28" i="5"/>
  <c r="L28" i="5"/>
  <c r="M28" i="5"/>
  <c r="P28" i="5"/>
  <c r="I14" i="5"/>
  <c r="J7" i="5"/>
  <c r="F7" i="5"/>
  <c r="L6" i="5"/>
  <c r="H6" i="5"/>
  <c r="D6" i="5"/>
  <c r="F116" i="4" l="1"/>
  <c r="D38" i="5" s="1"/>
  <c r="F70" i="4"/>
  <c r="D37" i="5" s="1"/>
  <c r="E39" i="5"/>
  <c r="J41" i="5"/>
  <c r="J38" i="5"/>
  <c r="E45" i="5"/>
  <c r="F272" i="4"/>
  <c r="D40" i="5" s="1"/>
  <c r="J46" i="5"/>
  <c r="K44" i="5"/>
  <c r="F449" i="4"/>
  <c r="D44" i="5" s="1"/>
  <c r="K43" i="5"/>
  <c r="K41" i="5"/>
  <c r="J44" i="5"/>
  <c r="M526" i="3"/>
  <c r="K29" i="5" s="1"/>
  <c r="J238" i="3"/>
  <c r="H23" i="5" s="1"/>
  <c r="Q341" i="3"/>
  <c r="O25" i="5" s="1"/>
  <c r="K653" i="3"/>
  <c r="I30" i="5" s="1"/>
  <c r="I31" i="5" s="1"/>
  <c r="H653" i="3"/>
  <c r="F30" i="5" s="1"/>
  <c r="L526" i="3"/>
  <c r="J29" i="5" s="1"/>
  <c r="I526" i="3"/>
  <c r="G29" i="5" s="1"/>
  <c r="E43" i="5"/>
  <c r="E36" i="5"/>
  <c r="L8" i="5"/>
  <c r="N272" i="2"/>
  <c r="H8" i="5"/>
  <c r="J272" i="2"/>
  <c r="D8" i="5"/>
  <c r="F272" i="2"/>
  <c r="M5" i="5"/>
  <c r="O70" i="2"/>
  <c r="I5" i="5"/>
  <c r="K70" i="2"/>
  <c r="P43" i="2"/>
  <c r="N4" i="5" s="1"/>
  <c r="L43" i="2"/>
  <c r="J4" i="5" s="1"/>
  <c r="H43" i="2"/>
  <c r="F4" i="5" s="1"/>
  <c r="Q43" i="3"/>
  <c r="O20" i="5" s="1"/>
  <c r="Q70" i="3"/>
  <c r="O21" i="5" s="1"/>
  <c r="Q116" i="3"/>
  <c r="O22" i="5" s="1"/>
  <c r="Q272" i="3"/>
  <c r="O24" i="5" s="1"/>
  <c r="Q374" i="3"/>
  <c r="O26" i="5" s="1"/>
  <c r="M116" i="3"/>
  <c r="K22" i="5" s="1"/>
  <c r="R653" i="3"/>
  <c r="P30" i="5" s="1"/>
  <c r="N653" i="3"/>
  <c r="L30" i="5" s="1"/>
  <c r="N238" i="3"/>
  <c r="L23" i="5" s="1"/>
  <c r="F238" i="3"/>
  <c r="D23" i="5" s="1"/>
  <c r="K39" i="5"/>
  <c r="P653" i="3"/>
  <c r="N30" i="5" s="1"/>
  <c r="M653" i="3"/>
  <c r="K30" i="5" s="1"/>
  <c r="J653" i="3"/>
  <c r="H30" i="5" s="1"/>
  <c r="G653" i="3"/>
  <c r="E30" i="5" s="1"/>
  <c r="E31" i="5" s="1"/>
  <c r="O526" i="3"/>
  <c r="M29" i="5" s="1"/>
  <c r="H526" i="3"/>
  <c r="F29" i="5" s="1"/>
  <c r="P449" i="3"/>
  <c r="N28" i="5" s="1"/>
  <c r="L449" i="3"/>
  <c r="J28" i="5" s="1"/>
  <c r="H449" i="3"/>
  <c r="F28" i="5" s="1"/>
  <c r="K40" i="5"/>
  <c r="E37" i="5"/>
  <c r="P653" i="2"/>
  <c r="N14" i="5" s="1"/>
  <c r="L653" i="2"/>
  <c r="H653" i="2"/>
  <c r="F14" i="5" s="1"/>
  <c r="L14" i="5"/>
  <c r="P526" i="2"/>
  <c r="N13" i="5" s="1"/>
  <c r="L526" i="2"/>
  <c r="J13" i="5" s="1"/>
  <c r="H526" i="2"/>
  <c r="F13" i="5" s="1"/>
  <c r="N413" i="2"/>
  <c r="J413" i="2"/>
  <c r="F413" i="2"/>
  <c r="N374" i="2"/>
  <c r="L10" i="5" s="1"/>
  <c r="J374" i="2"/>
  <c r="H10" i="5" s="1"/>
  <c r="F374" i="2"/>
  <c r="D10" i="5" s="1"/>
  <c r="N341" i="2"/>
  <c r="L9" i="5" s="1"/>
  <c r="J341" i="2"/>
  <c r="H9" i="5" s="1"/>
  <c r="F341" i="2"/>
  <c r="M272" i="2"/>
  <c r="I272" i="2"/>
  <c r="G8" i="5" s="1"/>
  <c r="O238" i="2"/>
  <c r="K238" i="2"/>
  <c r="G238" i="2"/>
  <c r="M116" i="2"/>
  <c r="K6" i="5" s="1"/>
  <c r="I116" i="2"/>
  <c r="L5" i="5"/>
  <c r="N70" i="2"/>
  <c r="J70" i="2"/>
  <c r="H5" i="5" s="1"/>
  <c r="F70" i="2"/>
  <c r="D5" i="5" s="1"/>
  <c r="O43" i="2"/>
  <c r="M4" i="5" s="1"/>
  <c r="K43" i="2"/>
  <c r="I4" i="5" s="1"/>
  <c r="N341" i="3"/>
  <c r="L25" i="5" s="1"/>
  <c r="J341" i="3"/>
  <c r="H25" i="5" s="1"/>
  <c r="F341" i="3"/>
  <c r="D25" i="5" s="1"/>
  <c r="R238" i="3"/>
  <c r="P23" i="5" s="1"/>
  <c r="M238" i="3"/>
  <c r="K23" i="5" s="1"/>
  <c r="I238" i="3"/>
  <c r="G23" i="5" s="1"/>
  <c r="E46" i="5"/>
  <c r="F653" i="4"/>
  <c r="D46" i="5" s="1"/>
  <c r="K45" i="5"/>
  <c r="J43" i="5"/>
  <c r="K42" i="5"/>
  <c r="E42" i="5"/>
  <c r="F374" i="4"/>
  <c r="D42" i="5" s="1"/>
  <c r="E41" i="5"/>
  <c r="F341" i="4"/>
  <c r="D41" i="5" s="1"/>
  <c r="J40" i="5"/>
  <c r="J39" i="5"/>
  <c r="E38" i="5"/>
  <c r="K37" i="5"/>
  <c r="M43" i="4"/>
  <c r="K36" i="5" s="1"/>
  <c r="F43" i="4"/>
  <c r="D36" i="5" s="1"/>
  <c r="N653" i="2"/>
  <c r="J653" i="2"/>
  <c r="H14" i="5" s="1"/>
  <c r="F653" i="2"/>
  <c r="D14" i="5" s="1"/>
  <c r="N526" i="2"/>
  <c r="J526" i="2"/>
  <c r="F526" i="2"/>
  <c r="O449" i="2"/>
  <c r="K449" i="2"/>
  <c r="G449" i="2"/>
  <c r="P413" i="2"/>
  <c r="L413" i="2"/>
  <c r="H413" i="2"/>
  <c r="M374" i="2"/>
  <c r="K10" i="5" s="1"/>
  <c r="I374" i="2"/>
  <c r="G10" i="5" s="1"/>
  <c r="M341" i="2"/>
  <c r="I341" i="2"/>
  <c r="P272" i="2"/>
  <c r="N8" i="5" s="1"/>
  <c r="L272" i="2"/>
  <c r="J8" i="5" s="1"/>
  <c r="H272" i="2"/>
  <c r="F8" i="5" s="1"/>
  <c r="N238" i="2"/>
  <c r="L7" i="5" s="1"/>
  <c r="J238" i="2"/>
  <c r="H7" i="5" s="1"/>
  <c r="F238" i="2"/>
  <c r="P116" i="2"/>
  <c r="N6" i="5" s="1"/>
  <c r="L116" i="2"/>
  <c r="J6" i="5" s="1"/>
  <c r="H116" i="2"/>
  <c r="F6" i="5" s="1"/>
  <c r="M70" i="2"/>
  <c r="K5" i="5" s="1"/>
  <c r="I70" i="2"/>
  <c r="N43" i="2"/>
  <c r="L4" i="5" s="1"/>
  <c r="J43" i="2"/>
  <c r="H4" i="5" s="1"/>
  <c r="G43" i="2"/>
  <c r="E4" i="5" s="1"/>
  <c r="Q238" i="3"/>
  <c r="O23" i="5" s="1"/>
  <c r="Q413" i="3"/>
  <c r="O27" i="5" s="1"/>
  <c r="Q449" i="3"/>
  <c r="O28" i="5" s="1"/>
  <c r="Q653" i="3"/>
  <c r="O30" i="5" s="1"/>
  <c r="R341" i="3"/>
  <c r="P25" i="5" s="1"/>
  <c r="M341" i="3"/>
  <c r="K25" i="5" s="1"/>
  <c r="I341" i="3"/>
  <c r="G25" i="5" s="1"/>
  <c r="P238" i="3"/>
  <c r="N23" i="5" s="1"/>
  <c r="L238" i="3"/>
  <c r="J23" i="5" s="1"/>
  <c r="H238" i="3"/>
  <c r="F23" i="5" s="1"/>
  <c r="K46" i="5"/>
  <c r="J45" i="5"/>
  <c r="F526" i="4"/>
  <c r="D45" i="5" s="1"/>
  <c r="E44" i="5"/>
  <c r="F413" i="4"/>
  <c r="D43" i="5" s="1"/>
  <c r="E40" i="5"/>
  <c r="F238" i="4"/>
  <c r="D39" i="5" s="1"/>
  <c r="K38" i="5"/>
  <c r="J37" i="5"/>
  <c r="L43" i="4"/>
  <c r="J36" i="5" s="1"/>
  <c r="M653" i="2"/>
  <c r="K14" i="5" s="1"/>
  <c r="I653" i="2"/>
  <c r="M526" i="2"/>
  <c r="K13" i="5" s="1"/>
  <c r="I526" i="2"/>
  <c r="G13" i="5" s="1"/>
  <c r="N449" i="2"/>
  <c r="J449" i="2"/>
  <c r="H12" i="5" s="1"/>
  <c r="F449" i="2"/>
  <c r="K12" i="5"/>
  <c r="M11" i="5"/>
  <c r="O413" i="2"/>
  <c r="K413" i="2"/>
  <c r="I11" i="5" s="1"/>
  <c r="G413" i="2"/>
  <c r="E11" i="5" s="1"/>
  <c r="P374" i="2"/>
  <c r="L374" i="2"/>
  <c r="J10" i="5" s="1"/>
  <c r="H374" i="2"/>
  <c r="F10" i="5" s="1"/>
  <c r="P341" i="2"/>
  <c r="N9" i="5" s="1"/>
  <c r="L341" i="2"/>
  <c r="H341" i="2"/>
  <c r="F9" i="5" s="1"/>
  <c r="O272" i="2"/>
  <c r="M8" i="5" s="1"/>
  <c r="K272" i="2"/>
  <c r="I8" i="5" s="1"/>
  <c r="G272" i="2"/>
  <c r="M238" i="2"/>
  <c r="I238" i="2"/>
  <c r="G7" i="5" s="1"/>
  <c r="O116" i="2"/>
  <c r="M6" i="5" s="1"/>
  <c r="K116" i="2"/>
  <c r="I6" i="5" s="1"/>
  <c r="G116" i="2"/>
  <c r="E6" i="5" s="1"/>
  <c r="N5" i="5"/>
  <c r="P70" i="2"/>
  <c r="L70" i="2"/>
  <c r="J5" i="5" s="1"/>
  <c r="F5" i="5"/>
  <c r="H70" i="2"/>
  <c r="M43" i="2"/>
  <c r="K4" i="5" s="1"/>
  <c r="F43" i="2"/>
  <c r="D4" i="5" s="1"/>
  <c r="Q526" i="3"/>
  <c r="O29" i="5" s="1"/>
  <c r="M31" i="5"/>
  <c r="L13" i="5"/>
  <c r="N10" i="5"/>
  <c r="L12" i="5"/>
  <c r="D12" i="5"/>
  <c r="D9" i="5"/>
  <c r="G14" i="5"/>
  <c r="J11" i="5"/>
  <c r="H13" i="5"/>
  <c r="N12" i="5"/>
  <c r="J12" i="5"/>
  <c r="F12" i="5"/>
  <c r="L11" i="5"/>
  <c r="H11" i="5"/>
  <c r="D11" i="5"/>
  <c r="I10" i="5"/>
  <c r="K9" i="5"/>
  <c r="G9" i="5"/>
  <c r="K8" i="5"/>
  <c r="M7" i="5"/>
  <c r="I7" i="5"/>
  <c r="E7" i="5"/>
  <c r="G6" i="5"/>
  <c r="G5" i="5"/>
  <c r="E5" i="5"/>
  <c r="J14" i="5"/>
  <c r="D13" i="5"/>
  <c r="M12" i="5"/>
  <c r="I12" i="5"/>
  <c r="E12" i="5"/>
  <c r="K11" i="5"/>
  <c r="G11" i="5"/>
  <c r="G12" i="5"/>
  <c r="N11" i="5"/>
  <c r="F11" i="5"/>
  <c r="M10" i="5"/>
  <c r="M9" i="5"/>
  <c r="E9" i="5"/>
  <c r="E8" i="5"/>
  <c r="J9" i="5"/>
  <c r="N7" i="5"/>
  <c r="K7" i="5"/>
  <c r="D7" i="5"/>
  <c r="I9" i="5"/>
  <c r="K31" i="5" l="1"/>
  <c r="D31" i="5"/>
  <c r="J31" i="5"/>
  <c r="P31" i="5"/>
  <c r="L31" i="5"/>
  <c r="N31" i="5"/>
  <c r="F31" i="5"/>
  <c r="G31" i="5"/>
  <c r="H31" i="5"/>
  <c r="K47" i="5"/>
  <c r="E47" i="5"/>
  <c r="J47" i="5"/>
  <c r="D47" i="5"/>
  <c r="O31" i="5"/>
  <c r="F15" i="5"/>
  <c r="E15" i="5"/>
  <c r="L15" i="5"/>
  <c r="D15" i="5"/>
  <c r="J15" i="5"/>
  <c r="I15" i="5"/>
  <c r="N15" i="5"/>
  <c r="M15" i="5"/>
  <c r="K15" i="5"/>
  <c r="G15" i="5"/>
  <c r="H15" i="5"/>
</calcChain>
</file>

<file path=xl/sharedStrings.xml><?xml version="1.0" encoding="utf-8"?>
<sst xmlns="http://schemas.openxmlformats.org/spreadsheetml/2006/main" count="3362" uniqueCount="968">
  <si>
    <t>COMBUSTIÓN EN LA PRODUCCIÓN Y TRANSFORMACIÓN DE ENERGÍA</t>
  </si>
  <si>
    <t>ACIDIFICADORES, PRECURSORES DE OZONO Y GASES DE EFECTO INVERNADERO</t>
  </si>
  <si>
    <t>SOx (t)</t>
  </si>
  <si>
    <t>NOx (t)</t>
  </si>
  <si>
    <t>COVNM (t)</t>
  </si>
  <si>
    <t>CH4 (t)</t>
  </si>
  <si>
    <t>CO (t)</t>
  </si>
  <si>
    <t>CO2 (kt)</t>
  </si>
  <si>
    <t>N2O (t)</t>
  </si>
  <si>
    <t>NH3 (t)</t>
  </si>
  <si>
    <t>01 01</t>
  </si>
  <si>
    <t>Centrales termoeléctricas de uso público</t>
  </si>
  <si>
    <t>01 01 01</t>
  </si>
  <si>
    <t>Plantas de combustión &gt;= 300 MWt (calderas)</t>
  </si>
  <si>
    <t>01 01 02</t>
  </si>
  <si>
    <t>Plantas de combustión &gt;= 50 y &lt; 300 MWt (calderas)</t>
  </si>
  <si>
    <t>01 01 03</t>
  </si>
  <si>
    <t>Plantas de combustión &lt; 50 MWt (calderas)</t>
  </si>
  <si>
    <t>01 01 04</t>
  </si>
  <si>
    <t>Turbinas de gas</t>
  </si>
  <si>
    <t>01 01 05</t>
  </si>
  <si>
    <t>Motores estacionarios</t>
  </si>
  <si>
    <t>01 02</t>
  </si>
  <si>
    <t>Plantas generadoras de calor para distritos urbanos</t>
  </si>
  <si>
    <t>01 02 01</t>
  </si>
  <si>
    <t>01 02 02</t>
  </si>
  <si>
    <t>01 02 03</t>
  </si>
  <si>
    <t>01 02 04</t>
  </si>
  <si>
    <t>01 02 05</t>
  </si>
  <si>
    <t>01 03</t>
  </si>
  <si>
    <t>Plantas de refino de petróleo</t>
  </si>
  <si>
    <t>01 03 01</t>
  </si>
  <si>
    <t>01 03 02</t>
  </si>
  <si>
    <t>01 03 03</t>
  </si>
  <si>
    <t>01 03 04</t>
  </si>
  <si>
    <t>01 03 05</t>
  </si>
  <si>
    <t>01 03 06</t>
  </si>
  <si>
    <t>Hornos de proceso sin contacto en refinerías</t>
  </si>
  <si>
    <t>01 04</t>
  </si>
  <si>
    <t>Plantas de transformación de combustibles sólidos</t>
  </si>
  <si>
    <t>01 04 01</t>
  </si>
  <si>
    <t>01 04 02</t>
  </si>
  <si>
    <t>Plantas de combustión &gt; 50 y &lt; 300 MWt (calderas)</t>
  </si>
  <si>
    <t>01 04 03</t>
  </si>
  <si>
    <t>01 04 04</t>
  </si>
  <si>
    <t>01 04 05</t>
  </si>
  <si>
    <t>01 04 06</t>
  </si>
  <si>
    <t>Hornos de coque</t>
  </si>
  <si>
    <t>01 04 07</t>
  </si>
  <si>
    <t>Otros (gasificación de carbón, licuefacción, etc.)</t>
  </si>
  <si>
    <t>01 05</t>
  </si>
  <si>
    <t>Mineria del carbón; extracción de petróleo/gas; compresores</t>
  </si>
  <si>
    <t>01 05 01</t>
  </si>
  <si>
    <t>01 05 02</t>
  </si>
  <si>
    <t>01 05 03</t>
  </si>
  <si>
    <t>01 05 04</t>
  </si>
  <si>
    <t>01 05 05</t>
  </si>
  <si>
    <t>01 05 06</t>
  </si>
  <si>
    <t>Compresores (para transporte por tubería)</t>
  </si>
  <si>
    <t>TOTAL GRUPO 01</t>
  </si>
  <si>
    <t>PLANTAS DE COMBUSTIÓN NO INDUSTRIAL</t>
  </si>
  <si>
    <t>02 01</t>
  </si>
  <si>
    <t>Plantas de combustión comercial e institucional</t>
  </si>
  <si>
    <t>02 01 01</t>
  </si>
  <si>
    <t>02 01 02</t>
  </si>
  <si>
    <t>02 01 03</t>
  </si>
  <si>
    <t>02 01 04</t>
  </si>
  <si>
    <t>Turbinas de gas estacionarias</t>
  </si>
  <si>
    <t>02 01 05</t>
  </si>
  <si>
    <t>02 01 06</t>
  </si>
  <si>
    <t>Otros equipos estacionarios</t>
  </si>
  <si>
    <t>02 02</t>
  </si>
  <si>
    <t>Plantas de combustión residencial</t>
  </si>
  <si>
    <t>02 02 01</t>
  </si>
  <si>
    <t>Plantas de combustión &gt;= 50 MWt (calderas)</t>
  </si>
  <si>
    <t>02 02 02</t>
  </si>
  <si>
    <t>02 02 03</t>
  </si>
  <si>
    <t>02 02 04</t>
  </si>
  <si>
    <t>02 02 05</t>
  </si>
  <si>
    <t>Otros equipos (estufas, hogares, cocinas, etc.)</t>
  </si>
  <si>
    <t>02 03</t>
  </si>
  <si>
    <t>Plantas de combustión en la agricultura, silvicultura  y acuicultura</t>
  </si>
  <si>
    <t>02 03 01</t>
  </si>
  <si>
    <t>02 03 02</t>
  </si>
  <si>
    <t>02 03 03</t>
  </si>
  <si>
    <t>02 03 04</t>
  </si>
  <si>
    <t>02 03 05</t>
  </si>
  <si>
    <t>TOTAL GRUPO 02</t>
  </si>
  <si>
    <t>PLANTAS DE COMBUSTIÓN INDUSTRIAL</t>
  </si>
  <si>
    <t>03 01</t>
  </si>
  <si>
    <t>Calderas de combustión industrial, turbinas de gas y motores estacionarios</t>
  </si>
  <si>
    <t>03 01 01</t>
  </si>
  <si>
    <t>03 01 02</t>
  </si>
  <si>
    <t>03 01 03</t>
  </si>
  <si>
    <t>03 01 04</t>
  </si>
  <si>
    <t>03 01 05</t>
  </si>
  <si>
    <t>03 01 06</t>
  </si>
  <si>
    <t>03 02</t>
  </si>
  <si>
    <t>Hornos de procesos sin contacto</t>
  </si>
  <si>
    <t>03 02 03</t>
  </si>
  <si>
    <t>Estufas de hornos altos</t>
  </si>
  <si>
    <t>03 02 04</t>
  </si>
  <si>
    <t>Hornos de yeso</t>
  </si>
  <si>
    <t>03 02 05</t>
  </si>
  <si>
    <t>Otros hornos</t>
  </si>
  <si>
    <t>03 03</t>
  </si>
  <si>
    <t>Procesos con contacto</t>
  </si>
  <si>
    <t>03 03 01</t>
  </si>
  <si>
    <t>Plantas de sinterización y peletización</t>
  </si>
  <si>
    <t>03 03 02</t>
  </si>
  <si>
    <t>Hornos de recalentamiento de hierro y acero</t>
  </si>
  <si>
    <t>03 03 03</t>
  </si>
  <si>
    <t>Fundición de hierro</t>
  </si>
  <si>
    <t>03 03 04</t>
  </si>
  <si>
    <t>Producción de plomo primario</t>
  </si>
  <si>
    <t>03 03 05</t>
  </si>
  <si>
    <t>Producción de zinc primario</t>
  </si>
  <si>
    <t>03 03 06</t>
  </si>
  <si>
    <t>Producción de cobre primario</t>
  </si>
  <si>
    <t>03 03 07</t>
  </si>
  <si>
    <t>Producción de plomo secundario</t>
  </si>
  <si>
    <t>03 03 08</t>
  </si>
  <si>
    <t>Producción de zinc secundario</t>
  </si>
  <si>
    <t>03 03 09</t>
  </si>
  <si>
    <t>Producción de cobre secundario</t>
  </si>
  <si>
    <t>03 03 10</t>
  </si>
  <si>
    <t>Producción de aluminio secundario</t>
  </si>
  <si>
    <t>03 03 11</t>
  </si>
  <si>
    <t>Cemento</t>
  </si>
  <si>
    <t>03 03 12</t>
  </si>
  <si>
    <t>Cal (incluyendo las industrias del hierro y el acero y pasta de papel)</t>
  </si>
  <si>
    <t>03 03 13</t>
  </si>
  <si>
    <t>Plantas de mezclas bituminosas</t>
  </si>
  <si>
    <t>03 03 14</t>
  </si>
  <si>
    <t>Vidrio plano</t>
  </si>
  <si>
    <t>03 03 15</t>
  </si>
  <si>
    <t>Vidrio hueco</t>
  </si>
  <si>
    <t>03 03 16</t>
  </si>
  <si>
    <t>Lana de vidrio (excepto aglutinamiento)</t>
  </si>
  <si>
    <t>03 03 17</t>
  </si>
  <si>
    <t>Otros vidrios</t>
  </si>
  <si>
    <t>03 03 18</t>
  </si>
  <si>
    <t>Lana de roca (excepto aglutinamiento)</t>
  </si>
  <si>
    <t>03 03 19</t>
  </si>
  <si>
    <t>Ladrillos y tejas</t>
  </si>
  <si>
    <t>03 03 20</t>
  </si>
  <si>
    <t>Materiales de cerámica fina</t>
  </si>
  <si>
    <t>03 03 21</t>
  </si>
  <si>
    <t>Industria papelera (procesos de secado)</t>
  </si>
  <si>
    <t>03 03 22</t>
  </si>
  <si>
    <t>Producción de alúmina</t>
  </si>
  <si>
    <t>03 03 23</t>
  </si>
  <si>
    <t>Producción de magnesio (tratam. de dolomita)</t>
  </si>
  <si>
    <t>03 03 24</t>
  </si>
  <si>
    <t>Producción de níquel (proceso térmico)</t>
  </si>
  <si>
    <t>03 03 25</t>
  </si>
  <si>
    <t>Producción de esmalte</t>
  </si>
  <si>
    <t>03 03 26</t>
  </si>
  <si>
    <t>Otros</t>
  </si>
  <si>
    <t>TOTAL GRUPO 03</t>
  </si>
  <si>
    <t>PROCESOS INDUSTRIALES SIN COMBUSTIÓN</t>
  </si>
  <si>
    <t>04 01</t>
  </si>
  <si>
    <t>Procesos en la industria de refino de petróleo</t>
  </si>
  <si>
    <t>04 01 01</t>
  </si>
  <si>
    <t>Procesamiento de productos petrolíferos</t>
  </si>
  <si>
    <t>04 01 02</t>
  </si>
  <si>
    <t>Cracking catalítico fluido - horno de CO</t>
  </si>
  <si>
    <t>04 01 03</t>
  </si>
  <si>
    <t>Plantas de recuperación de azufre</t>
  </si>
  <si>
    <t>04 01 04</t>
  </si>
  <si>
    <t>Almac. y manipulación de productos petrolíferos en refinerías</t>
  </si>
  <si>
    <t>04 01 05</t>
  </si>
  <si>
    <t>04 02</t>
  </si>
  <si>
    <t>Procesos en la industria del hierro y el acero y en las coquerías</t>
  </si>
  <si>
    <t>04 02 01</t>
  </si>
  <si>
    <t>Apertura y extinción de los hornos de coque</t>
  </si>
  <si>
    <t>04 02 02</t>
  </si>
  <si>
    <t>Carga de hornos altos</t>
  </si>
  <si>
    <t>04 02 03</t>
  </si>
  <si>
    <t>Coladas de arrabio</t>
  </si>
  <si>
    <t>04 02 04</t>
  </si>
  <si>
    <t>Producción de semicoque sólido</t>
  </si>
  <si>
    <t>04 02 05</t>
  </si>
  <si>
    <t>Hornos de solera de las acerías</t>
  </si>
  <si>
    <t>04 02 06</t>
  </si>
  <si>
    <t>Hornos de oxígeno básico de las acerías</t>
  </si>
  <si>
    <t>04 02 07</t>
  </si>
  <si>
    <t>Hornos eléctricos de las acerías</t>
  </si>
  <si>
    <t>04 02 08</t>
  </si>
  <si>
    <t>Laminación – escarificación</t>
  </si>
  <si>
    <t>04 02 09</t>
  </si>
  <si>
    <t>Plantas de sinterización y peletización (excepto 03.03.01)</t>
  </si>
  <si>
    <t>04 02 10</t>
  </si>
  <si>
    <t>04 03</t>
  </si>
  <si>
    <t>Procesos en la industria de metales no férreos</t>
  </si>
  <si>
    <t>04 03 01</t>
  </si>
  <si>
    <t>Producción de aluminio (electrólisis)</t>
  </si>
  <si>
    <t>04 03 02</t>
  </si>
  <si>
    <t>Ferroaleaciones</t>
  </si>
  <si>
    <t>04 03 03</t>
  </si>
  <si>
    <t>Producción de silicio</t>
  </si>
  <si>
    <t>04 03 04</t>
  </si>
  <si>
    <t>Producción de magnesio (excepto 03.03.23)</t>
  </si>
  <si>
    <t>04 03 05</t>
  </si>
  <si>
    <t>Producción de níquel (excepto proceso térmico en 03.03.24)</t>
  </si>
  <si>
    <t>04 03 06</t>
  </si>
  <si>
    <t>Fabricación de aleaciones no férreas</t>
  </si>
  <si>
    <t>04 03 07</t>
  </si>
  <si>
    <t>Galvanización</t>
  </si>
  <si>
    <t>04 03 08</t>
  </si>
  <si>
    <t>Electrorecubrimiento</t>
  </si>
  <si>
    <t>04 03 09</t>
  </si>
  <si>
    <t>04 04</t>
  </si>
  <si>
    <t>Procesos en la industria química inorgánica</t>
  </si>
  <si>
    <t>04 04 01</t>
  </si>
  <si>
    <t>Ácido sulfúrico</t>
  </si>
  <si>
    <t>04 04 02</t>
  </si>
  <si>
    <t>Ácido nítrico</t>
  </si>
  <si>
    <t>04 04 03</t>
  </si>
  <si>
    <t>Amoníaco</t>
  </si>
  <si>
    <t>04 04 04</t>
  </si>
  <si>
    <t>Sulfato amónico</t>
  </si>
  <si>
    <t>04 04 05</t>
  </si>
  <si>
    <t>Nitrato amónico</t>
  </si>
  <si>
    <t>04 04 06</t>
  </si>
  <si>
    <t>Fosfato amónico</t>
  </si>
  <si>
    <t>04 04 07</t>
  </si>
  <si>
    <t>Fertilizantes NPK</t>
  </si>
  <si>
    <t>04 04 08</t>
  </si>
  <si>
    <t>Urea</t>
  </si>
  <si>
    <t>04 04 09</t>
  </si>
  <si>
    <t>Negro de humo</t>
  </si>
  <si>
    <t>04 04 10</t>
  </si>
  <si>
    <t>Dióxido de titanio</t>
  </si>
  <si>
    <t>04 04 11</t>
  </si>
  <si>
    <t>Grafito</t>
  </si>
  <si>
    <t>04 04 12</t>
  </si>
  <si>
    <t>Producción de carburo cálcico</t>
  </si>
  <si>
    <t>04 04 13</t>
  </si>
  <si>
    <t>Producción de cloro</t>
  </si>
  <si>
    <t>04 04 14</t>
  </si>
  <si>
    <t>Fertilizantes fosfatados</t>
  </si>
  <si>
    <t>04 04 15</t>
  </si>
  <si>
    <t>Almacenamiento y manipulación de productos químicos</t>
  </si>
  <si>
    <t>04 04 16</t>
  </si>
  <si>
    <t>04 05</t>
  </si>
  <si>
    <t>Procesos en la industria química orgánica. (producción en masa)</t>
  </si>
  <si>
    <t>04 05 01</t>
  </si>
  <si>
    <t>Etileno</t>
  </si>
  <si>
    <t>04 05 02</t>
  </si>
  <si>
    <t>Propileno</t>
  </si>
  <si>
    <t>04 05 03</t>
  </si>
  <si>
    <t>1,2 dicloroetano (excepto 04.05.05)</t>
  </si>
  <si>
    <t>04 05 04</t>
  </si>
  <si>
    <t>Cloruro de vinilo (excepto 04.05.05)</t>
  </si>
  <si>
    <t>04 05 05</t>
  </si>
  <si>
    <t>1,2 dicloroetano + cloruro de vinilo (proceso equilibrado)</t>
  </si>
  <si>
    <t>04 05 06</t>
  </si>
  <si>
    <t>Polietileno baja densidad</t>
  </si>
  <si>
    <t>04 05 07</t>
  </si>
  <si>
    <t>Polietileno alta densidad</t>
  </si>
  <si>
    <t>04 05 08</t>
  </si>
  <si>
    <t>Cloruro de polivinilo (PVC) y copolímeros</t>
  </si>
  <si>
    <t>04 05 09</t>
  </si>
  <si>
    <t>Polipropileno</t>
  </si>
  <si>
    <t>04 05 10</t>
  </si>
  <si>
    <t>Estireno</t>
  </si>
  <si>
    <t>04 05 11</t>
  </si>
  <si>
    <t>Poliestireno</t>
  </si>
  <si>
    <t>04 05 12</t>
  </si>
  <si>
    <t>Estireno-butadieno</t>
  </si>
  <si>
    <t>04 05 13</t>
  </si>
  <si>
    <t>Látex de estireno-butadieno</t>
  </si>
  <si>
    <t>04 05 14</t>
  </si>
  <si>
    <t>Cauchos de estireno-butadieno (SBR y PB)</t>
  </si>
  <si>
    <t>04 05 15</t>
  </si>
  <si>
    <t>Resinas de acrilonitrilo-butadieno-estireno (ABS y SAN)</t>
  </si>
  <si>
    <t>04 05 16</t>
  </si>
  <si>
    <t>Óxido de etileno</t>
  </si>
  <si>
    <t>04 05 17</t>
  </si>
  <si>
    <t>Formaldehído</t>
  </si>
  <si>
    <t>04 05 18</t>
  </si>
  <si>
    <t>Etilbenceno</t>
  </si>
  <si>
    <t>04 05 19</t>
  </si>
  <si>
    <t>Anhídrido ftálico</t>
  </si>
  <si>
    <t>04 05 20</t>
  </si>
  <si>
    <t>Acrilonitrilo</t>
  </si>
  <si>
    <t>04 05 21</t>
  </si>
  <si>
    <t>Ácido adípico</t>
  </si>
  <si>
    <t>04 05 22</t>
  </si>
  <si>
    <t>04 05 23</t>
  </si>
  <si>
    <t>Ácido glioxílico</t>
  </si>
  <si>
    <t>04 05 25</t>
  </si>
  <si>
    <t>Producción de pesticidas</t>
  </si>
  <si>
    <t>04 05 26</t>
  </si>
  <si>
    <t>Producción de compuestos orgánicos persistentes</t>
  </si>
  <si>
    <t>04 05 27</t>
  </si>
  <si>
    <t>Otros (fitosanitarios, etc.)</t>
  </si>
  <si>
    <t>04 06</t>
  </si>
  <si>
    <t>Procesos en las industrias de la madera, pasta de papel, alimentación, bebidas y otros</t>
  </si>
  <si>
    <t>04 06 01</t>
  </si>
  <si>
    <t>Cartón</t>
  </si>
  <si>
    <t>04 06 02</t>
  </si>
  <si>
    <t>Pasta de papel kraft</t>
  </si>
  <si>
    <t>04 06 03</t>
  </si>
  <si>
    <t>Pasta de papel, proceso bisulfito</t>
  </si>
  <si>
    <t>04 06 04</t>
  </si>
  <si>
    <t>Pasta de papel, proceso semi-químico sulfito neutro</t>
  </si>
  <si>
    <t>04 06 05</t>
  </si>
  <si>
    <t>Pan</t>
  </si>
  <si>
    <t>04 06 06</t>
  </si>
  <si>
    <t>Vino</t>
  </si>
  <si>
    <t>04 06 07</t>
  </si>
  <si>
    <t>Cervezas</t>
  </si>
  <si>
    <t>04 06 08</t>
  </si>
  <si>
    <t>Licores</t>
  </si>
  <si>
    <t>04 06 10</t>
  </si>
  <si>
    <t>Impermeabilización de tejados con materiales asfálticos</t>
  </si>
  <si>
    <t>04 06 11</t>
  </si>
  <si>
    <t>Pavimentación de carreteras con aglomerados asfálticos</t>
  </si>
  <si>
    <t>04 06 12</t>
  </si>
  <si>
    <t>Cemento (descarbonatación)</t>
  </si>
  <si>
    <t>04 06 13</t>
  </si>
  <si>
    <t>Vidrio (descarbonatación)</t>
  </si>
  <si>
    <t>04 06 14</t>
  </si>
  <si>
    <t>Cal (descarbonatación)</t>
  </si>
  <si>
    <t>04 06 15</t>
  </si>
  <si>
    <t>Fabricación de baterías</t>
  </si>
  <si>
    <t>04 06 16</t>
  </si>
  <si>
    <t>Extracción de minerales</t>
  </si>
  <si>
    <t>04 06 17</t>
  </si>
  <si>
    <t>Otros (incluyendo la fabricación de productos de amianto)</t>
  </si>
  <si>
    <t>04 06 18</t>
  </si>
  <si>
    <t>Uso de piedra caliza y dolomita</t>
  </si>
  <si>
    <t>04 06 19</t>
  </si>
  <si>
    <t>Producción y uso de carbonato sódico</t>
  </si>
  <si>
    <t>04 08</t>
  </si>
  <si>
    <t>Producción de halocarburos y hexafluoruro de azufre</t>
  </si>
  <si>
    <t>04 08 01</t>
  </si>
  <si>
    <t>Producción de hidrocarburos halogenados - subproductos</t>
  </si>
  <si>
    <t>04 08 02</t>
  </si>
  <si>
    <t>Producción de hidrocarburos halogenados - emisiones fugitivas</t>
  </si>
  <si>
    <t>04 08 03</t>
  </si>
  <si>
    <t>Producción de hidrocarburos halogenados - otros</t>
  </si>
  <si>
    <t>04 08 04</t>
  </si>
  <si>
    <t>Producción de hexafluoruro de azufre - subproductos</t>
  </si>
  <si>
    <t>04 08 05</t>
  </si>
  <si>
    <t>Producción de hexafluoruro de azufre - emisiones fugitivas</t>
  </si>
  <si>
    <t>04 08 06</t>
  </si>
  <si>
    <t>Producción de hexafluoruro de azufre - otros</t>
  </si>
  <si>
    <t>TOTAL GRUPO 04</t>
  </si>
  <si>
    <t>EXTRACCIÓN Y DISTRIBUCIÓN DE COMBUSTIBLES FÓSILES Y ENERGÍA GEOTÉRMICA</t>
  </si>
  <si>
    <t>05 01</t>
  </si>
  <si>
    <t>Extracción y primer tratamiento de combustibles fósiles sólidos</t>
  </si>
  <si>
    <t>05 01 01</t>
  </si>
  <si>
    <t>Minería a cielo abierto</t>
  </si>
  <si>
    <t>05 01 02</t>
  </si>
  <si>
    <t>Minería subterránea</t>
  </si>
  <si>
    <t>05 01 03</t>
  </si>
  <si>
    <t>Almacenamiento de combustibles sólidos</t>
  </si>
  <si>
    <t>05 02</t>
  </si>
  <si>
    <t>Extracción, primer tratamiento y carga de combustibles fósiles líquidos</t>
  </si>
  <si>
    <t>05 02 01</t>
  </si>
  <si>
    <t>Instalaciones en tierra</t>
  </si>
  <si>
    <t>05 02 02</t>
  </si>
  <si>
    <t>Instalaciones marinas</t>
  </si>
  <si>
    <t>05 03</t>
  </si>
  <si>
    <t>Extracción, primer tratamiento y carga de combustibles fósiles gaseosos</t>
  </si>
  <si>
    <t>05 03 01</t>
  </si>
  <si>
    <t>Desulfuración en instalaciones en tierra</t>
  </si>
  <si>
    <t>05 03 02</t>
  </si>
  <si>
    <t>Actividades en instalaciones en tierra (distintas de la desulfuración)</t>
  </si>
  <si>
    <t>05 03 03</t>
  </si>
  <si>
    <t>Actividades en instalaciones marinas</t>
  </si>
  <si>
    <t>05 04</t>
  </si>
  <si>
    <t>Distribución de combustibles líquidos (excepto distribución de gasolina)</t>
  </si>
  <si>
    <t>05 04 01</t>
  </si>
  <si>
    <t>Terminales marítimas (buques cisternas, manipulación y almacenamiento)</t>
  </si>
  <si>
    <t>05 04 02</t>
  </si>
  <si>
    <t>Otras manipulaciones y almacenamientos (incluido transporte por tubería)</t>
  </si>
  <si>
    <t>05 05</t>
  </si>
  <si>
    <t>Distribución de gasolina</t>
  </si>
  <si>
    <t>05 05 01</t>
  </si>
  <si>
    <t>Estación de suministro de la refinería</t>
  </si>
  <si>
    <t>05 05 02</t>
  </si>
  <si>
    <t>Transporte y depósitos de almacenamiento logístico (excepto 05.05.03)</t>
  </si>
  <si>
    <t>05 05 03</t>
  </si>
  <si>
    <t>Estaciones de servicio (incluido repostaje de vehículos)</t>
  </si>
  <si>
    <t>05 06</t>
  </si>
  <si>
    <t>Redes de distribución de gas</t>
  </si>
  <si>
    <t>05 06 01</t>
  </si>
  <si>
    <t>Gasoductos</t>
  </si>
  <si>
    <t>05 06 03</t>
  </si>
  <si>
    <t>Redes de distribución</t>
  </si>
  <si>
    <t>05 07</t>
  </si>
  <si>
    <t>Extracción de energía geotérmica</t>
  </si>
  <si>
    <t>TOTAL GRUPO 05</t>
  </si>
  <si>
    <t>USO DE DISOLVENTES Y OTROS PRODUCTOS</t>
  </si>
  <si>
    <t>06 01</t>
  </si>
  <si>
    <t>Aplicación de pintura</t>
  </si>
  <si>
    <t>06 01 01</t>
  </si>
  <si>
    <t>Aplicación de pintura: fabricación de automóviles</t>
  </si>
  <si>
    <t>06 01 02</t>
  </si>
  <si>
    <t>Aplicación de pintura: reparación de vehículos</t>
  </si>
  <si>
    <t>06 01 03</t>
  </si>
  <si>
    <t>Aplicación de pintura: construcción y edificios (excepto 06.01.07)</t>
  </si>
  <si>
    <t>06 01 04</t>
  </si>
  <si>
    <t>Aplicación de pintura: uso doméstico (excepto 06.01.07)</t>
  </si>
  <si>
    <t>06 01 05</t>
  </si>
  <si>
    <t>Aplicación de pintura: recubrimiento de cables</t>
  </si>
  <si>
    <t>06 01 06</t>
  </si>
  <si>
    <t>Aplicación de pintura: construcción de barcos</t>
  </si>
  <si>
    <t>06 01 07</t>
  </si>
  <si>
    <t>Aplicación de pintura: madera</t>
  </si>
  <si>
    <t>06 01 08</t>
  </si>
  <si>
    <t>Otras aplicaciones de pintura en la industria</t>
  </si>
  <si>
    <t>06 01 09</t>
  </si>
  <si>
    <t>Otras aplicaciones no industriales de pintura</t>
  </si>
  <si>
    <t>06 02</t>
  </si>
  <si>
    <t>Limpieza en seco, desengrasado y electrónica</t>
  </si>
  <si>
    <t>06 02 01</t>
  </si>
  <si>
    <t>Desengrasado de metales</t>
  </si>
  <si>
    <t>06 02 02</t>
  </si>
  <si>
    <t>Limpieza en seco</t>
  </si>
  <si>
    <t>06 02 03</t>
  </si>
  <si>
    <t>Fabricación de componentes electrónicos</t>
  </si>
  <si>
    <t>06 02 04</t>
  </si>
  <si>
    <t>Limpieza de superficies en otras industria</t>
  </si>
  <si>
    <t>06 03</t>
  </si>
  <si>
    <t>Procesamiento y fabricación de productos químicos</t>
  </si>
  <si>
    <t>06 03 01</t>
  </si>
  <si>
    <t>Tratamiento de poliéster</t>
  </si>
  <si>
    <t>06 03 02</t>
  </si>
  <si>
    <t>Tratamiento de cloruro de polivinilo</t>
  </si>
  <si>
    <t>06 03 03</t>
  </si>
  <si>
    <t>Tratamiento de poliuretano</t>
  </si>
  <si>
    <t>06 03 04</t>
  </si>
  <si>
    <t>Tratamiento de espuma de poliestireno</t>
  </si>
  <si>
    <t>06 03 05</t>
  </si>
  <si>
    <t>Tratamiento de caucho</t>
  </si>
  <si>
    <t>06 03 06</t>
  </si>
  <si>
    <t>Fabricación de productos farmacéuticos</t>
  </si>
  <si>
    <t>06 03 07</t>
  </si>
  <si>
    <t>Fabricación de pinturas</t>
  </si>
  <si>
    <t>06 03 08</t>
  </si>
  <si>
    <t>Fabricación de tintas</t>
  </si>
  <si>
    <t>06 03 09</t>
  </si>
  <si>
    <t>Fabricación de colas</t>
  </si>
  <si>
    <t>06 03 10</t>
  </si>
  <si>
    <t>Soplado de asfalto</t>
  </si>
  <si>
    <t>06 03 11</t>
  </si>
  <si>
    <t>Fabricación de adhesivos, cintas magnéticas, películas y fotografías</t>
  </si>
  <si>
    <t>06 03 12</t>
  </si>
  <si>
    <t>Procesos de acabado textil</t>
  </si>
  <si>
    <t>06 03 13</t>
  </si>
  <si>
    <t>Curtimiento de cuero</t>
  </si>
  <si>
    <t>06 03 14</t>
  </si>
  <si>
    <t>06 04</t>
  </si>
  <si>
    <t>Otras actividades en las que se usan disolventes</t>
  </si>
  <si>
    <t>06 04 01</t>
  </si>
  <si>
    <t>Revestimiento de lana de vidrio</t>
  </si>
  <si>
    <t>06 04 02</t>
  </si>
  <si>
    <t>Revestimiento de lana de roca</t>
  </si>
  <si>
    <t>06 04 03</t>
  </si>
  <si>
    <t>Imprentas</t>
  </si>
  <si>
    <t>06 04 04</t>
  </si>
  <si>
    <t>Extracción de grasas y aceites (comestibles y no comestibles)</t>
  </si>
  <si>
    <t>06 04 05</t>
  </si>
  <si>
    <t>Aplicación de colas y adhesivos</t>
  </si>
  <si>
    <t>06 04 06</t>
  </si>
  <si>
    <t>Conservación de la madera</t>
  </si>
  <si>
    <t>06 04 07</t>
  </si>
  <si>
    <t>Tratamiento de subsellado y conservación de vehículos</t>
  </si>
  <si>
    <t>06 04 08</t>
  </si>
  <si>
    <t>Uso doméstico de disolventes (salvo pintura)</t>
  </si>
  <si>
    <t>06 04 09</t>
  </si>
  <si>
    <t>Desparafinado de vehículos</t>
  </si>
  <si>
    <t>06 04 11</t>
  </si>
  <si>
    <t>Uso doméstico de productos farmacéuticos</t>
  </si>
  <si>
    <t>06 04 12</t>
  </si>
  <si>
    <t>Otros (preservación de semillas, etc.)</t>
  </si>
  <si>
    <t>06 05</t>
  </si>
  <si>
    <t>Uso de HFC, N2O, NH3, PFC y SF6</t>
  </si>
  <si>
    <t>06 05 01</t>
  </si>
  <si>
    <t>Anestesia</t>
  </si>
  <si>
    <t>06 05 02</t>
  </si>
  <si>
    <t>Equipos de refrigeración que utilizan halocarburos</t>
  </si>
  <si>
    <t>06 05 03</t>
  </si>
  <si>
    <t>Equipos de refrigeración y aire acondicionado que utilizan productos distintos de los halocarburos</t>
  </si>
  <si>
    <t>06 05 04</t>
  </si>
  <si>
    <t>Espumado de plásticos (excepto 06.03.04)</t>
  </si>
  <si>
    <t>06 05 05</t>
  </si>
  <si>
    <t>Extintores de incendios</t>
  </si>
  <si>
    <t>06 05 06</t>
  </si>
  <si>
    <t>Aerosoles</t>
  </si>
  <si>
    <t>06 05 07</t>
  </si>
  <si>
    <t>Equipos eléctricos (excepto 06.02.03)</t>
  </si>
  <si>
    <t>06 05 08</t>
  </si>
  <si>
    <t>TOTAL GRUPO 06</t>
  </si>
  <si>
    <t>TRANSPORTE POR CARRETERA</t>
  </si>
  <si>
    <t>07 01</t>
  </si>
  <si>
    <t>Turismos</t>
  </si>
  <si>
    <t>07 01 01</t>
  </si>
  <si>
    <t>Pauta de conducción interurbana</t>
  </si>
  <si>
    <t>07 01 02</t>
  </si>
  <si>
    <t>Pauta de conducción rural</t>
  </si>
  <si>
    <t>07 01 03</t>
  </si>
  <si>
    <t>Pauta de conducción urbana</t>
  </si>
  <si>
    <t>07 02</t>
  </si>
  <si>
    <t>Vehículos ligeros &lt; 3,5 t</t>
  </si>
  <si>
    <t>07 02 01</t>
  </si>
  <si>
    <t>07 02 02</t>
  </si>
  <si>
    <t>07 02 03</t>
  </si>
  <si>
    <t>07 03</t>
  </si>
  <si>
    <t>Vehículos pesados &gt; 3,5 t y autobuses</t>
  </si>
  <si>
    <t>07 03 01</t>
  </si>
  <si>
    <t>07 03 02</t>
  </si>
  <si>
    <t>07 03 03</t>
  </si>
  <si>
    <t>07 04</t>
  </si>
  <si>
    <t>Motocicletas y ciclomotores &lt; 50 cm3</t>
  </si>
  <si>
    <t>07 05</t>
  </si>
  <si>
    <t>Motos &gt; 50 cm3</t>
  </si>
  <si>
    <t>07 05 01</t>
  </si>
  <si>
    <t>07 05 02</t>
  </si>
  <si>
    <t>07 05 03</t>
  </si>
  <si>
    <t>07 06</t>
  </si>
  <si>
    <t>Evaporación de gasolina de los vehículos</t>
  </si>
  <si>
    <t>07 07</t>
  </si>
  <si>
    <t>Desgaste de neumáticos y frenos</t>
  </si>
  <si>
    <t>07 08</t>
  </si>
  <si>
    <t>Abrasión del pavimento</t>
  </si>
  <si>
    <t>TOTAL GRUPO 07</t>
  </si>
  <si>
    <t>OTROS MODOS DE TRANSPORTE Y MAQUINARIA MÓVIL</t>
  </si>
  <si>
    <t>08 01</t>
  </si>
  <si>
    <t>Militar</t>
  </si>
  <si>
    <t>08 02</t>
  </si>
  <si>
    <t>Ferrocarriles</t>
  </si>
  <si>
    <t>08 02 01</t>
  </si>
  <si>
    <t>Locomotoras en maniobras</t>
  </si>
  <si>
    <t>08 02 02</t>
  </si>
  <si>
    <t>Automotores</t>
  </si>
  <si>
    <t>08 02 03</t>
  </si>
  <si>
    <t>Locomotoras</t>
  </si>
  <si>
    <t>08 03</t>
  </si>
  <si>
    <t>Tráfico en aguas interiores (continentales)</t>
  </si>
  <si>
    <t>08 03 01</t>
  </si>
  <si>
    <t>Barcos veleros con motores auxiliares</t>
  </si>
  <si>
    <t>08 03 02</t>
  </si>
  <si>
    <t>Motoras</t>
  </si>
  <si>
    <t>08 03 03</t>
  </si>
  <si>
    <t>Barcos de pasajeros</t>
  </si>
  <si>
    <t>08 03 04</t>
  </si>
  <si>
    <t>Barcos de mercancías</t>
  </si>
  <si>
    <t>08 04</t>
  </si>
  <si>
    <t>Actividades marítimas</t>
  </si>
  <si>
    <t>08 04 02</t>
  </si>
  <si>
    <t>Tráfico marítimo nacional dentro del área emep</t>
  </si>
  <si>
    <t>08 04 03</t>
  </si>
  <si>
    <t>Flota pesquera nacional</t>
  </si>
  <si>
    <t>08 04 04</t>
  </si>
  <si>
    <t>Tráfico marítimo internac. (incluido bunkers internacionales)</t>
  </si>
  <si>
    <t>08 05</t>
  </si>
  <si>
    <t>Tráfico aéreo</t>
  </si>
  <si>
    <t>08 05 01</t>
  </si>
  <si>
    <t>Tráfico nacional en aeropuertos (ciclos A-D; altura &lt; 1000 m)</t>
  </si>
  <si>
    <t>08 05 02</t>
  </si>
  <si>
    <t>Tráfico internacional en aerop. (ciclos A-D; altura &lt; 1000 m)</t>
  </si>
  <si>
    <t>08 05 03</t>
  </si>
  <si>
    <t>Tráfico nacional de crucero (altura &gt; 1000 m)</t>
  </si>
  <si>
    <t>08 05 04</t>
  </si>
  <si>
    <t>Tráfico internacional de crucero (altura &gt; 1000 m)(i)</t>
  </si>
  <si>
    <t>08 06</t>
  </si>
  <si>
    <t>Agricultura</t>
  </si>
  <si>
    <t>08 07</t>
  </si>
  <si>
    <t>Silvicultura</t>
  </si>
  <si>
    <t>08 08</t>
  </si>
  <si>
    <t>Industria</t>
  </si>
  <si>
    <t>08 09</t>
  </si>
  <si>
    <t>Actividades domésticas y jardinería</t>
  </si>
  <si>
    <t>08 10</t>
  </si>
  <si>
    <t>TOTAL GRUPO 08</t>
  </si>
  <si>
    <t>TRATAMIENTO Y ELIMINACIÓN DE RESIDUOS</t>
  </si>
  <si>
    <t>09 02</t>
  </si>
  <si>
    <t>Incineración de residuos</t>
  </si>
  <si>
    <t>09 02 01</t>
  </si>
  <si>
    <t>Incineración de residuos domésticos o municipales</t>
  </si>
  <si>
    <t>09 02 02</t>
  </si>
  <si>
    <t>Incineración de residuos industriales (excepto antorchas)</t>
  </si>
  <si>
    <t>09 02 03</t>
  </si>
  <si>
    <t>Antorchas en refinerías de petróleo</t>
  </si>
  <si>
    <t>09 02 04</t>
  </si>
  <si>
    <t>Antorchas en industrias químicas</t>
  </si>
  <si>
    <t>09 02 05</t>
  </si>
  <si>
    <t>Incineración de lodos provenientes del tto. de aguas residuales</t>
  </si>
  <si>
    <t>09 02 06</t>
  </si>
  <si>
    <t>Antorchas en las plantas de extracción de petróleo y gas</t>
  </si>
  <si>
    <t>09 02 07</t>
  </si>
  <si>
    <t>Incineración de residuos hospitalarios</t>
  </si>
  <si>
    <t>09 02 08</t>
  </si>
  <si>
    <t>Incineración de aceites de desecho</t>
  </si>
  <si>
    <t>09 04</t>
  </si>
  <si>
    <t>Vertederos</t>
  </si>
  <si>
    <t>09 04 01</t>
  </si>
  <si>
    <t>Vertederos controlados</t>
  </si>
  <si>
    <t>09 04 02</t>
  </si>
  <si>
    <t>Vertederos no controlados</t>
  </si>
  <si>
    <t>09 04 03</t>
  </si>
  <si>
    <t>09 07</t>
  </si>
  <si>
    <t>Quema en espacio abierto de residuos agroforestales (ex. 10.03)</t>
  </si>
  <si>
    <t>09 09</t>
  </si>
  <si>
    <t>Cremación</t>
  </si>
  <si>
    <t>09 09 01</t>
  </si>
  <si>
    <t>Incineración de cadáveres humanos</t>
  </si>
  <si>
    <t>09 09 02</t>
  </si>
  <si>
    <t>Incineración de animales muertos</t>
  </si>
  <si>
    <t>09 10</t>
  </si>
  <si>
    <t>Otros tratamientos de residuos</t>
  </si>
  <si>
    <t>09 10 01</t>
  </si>
  <si>
    <t>Tratamiento de aguas residuales en la industria</t>
  </si>
  <si>
    <t>09 10 02</t>
  </si>
  <si>
    <t>Tratamiento de aguas residuales en sectores residencial y comercial</t>
  </si>
  <si>
    <t>09 10 03</t>
  </si>
  <si>
    <t>Tratamiento de lodos</t>
  </si>
  <si>
    <t>09 10 05</t>
  </si>
  <si>
    <t>Producción de compost</t>
  </si>
  <si>
    <t>09 10 06</t>
  </si>
  <si>
    <t>Producción de biogás</t>
  </si>
  <si>
    <t>09 10 07</t>
  </si>
  <si>
    <t>Letrinas</t>
  </si>
  <si>
    <t>09 10 08</t>
  </si>
  <si>
    <t>Producción de combustibles a partir de residuos</t>
  </si>
  <si>
    <t>TOTAL GRUPO 09</t>
  </si>
  <si>
    <t>AGRICULTURA</t>
  </si>
  <si>
    <t>10 01</t>
  </si>
  <si>
    <t>Cultivos con fertilizantes (excepto con estiércol animal)</t>
  </si>
  <si>
    <t>10 01 01</t>
  </si>
  <si>
    <t>Cultivos permanentes</t>
  </si>
  <si>
    <t>10 01 02</t>
  </si>
  <si>
    <t>Cultivos de labradío</t>
  </si>
  <si>
    <t>10 01 03</t>
  </si>
  <si>
    <t>Arrozales</t>
  </si>
  <si>
    <t>10 01 04</t>
  </si>
  <si>
    <t>Horticultura</t>
  </si>
  <si>
    <t>10 01 05</t>
  </si>
  <si>
    <t>Pastizales</t>
  </si>
  <si>
    <t>10 01 06</t>
  </si>
  <si>
    <t>Barbecho</t>
  </si>
  <si>
    <t>10 02</t>
  </si>
  <si>
    <t>Cultivos sin fertilizantes</t>
  </si>
  <si>
    <t>10 02 01</t>
  </si>
  <si>
    <t>10 02 02</t>
  </si>
  <si>
    <t>10 02 03</t>
  </si>
  <si>
    <t>10 02 04</t>
  </si>
  <si>
    <t>10 02 05</t>
  </si>
  <si>
    <t>10 02 06</t>
  </si>
  <si>
    <t>10 03</t>
  </si>
  <si>
    <t>Quema en campo abierto de rastrojos, paja, …</t>
  </si>
  <si>
    <t>10 03 01</t>
  </si>
  <si>
    <t>Cereales</t>
  </si>
  <si>
    <t>10 03 02</t>
  </si>
  <si>
    <t>Legumbres</t>
  </si>
  <si>
    <t>10 03 03</t>
  </si>
  <si>
    <t>Tubérculos y rizomas</t>
  </si>
  <si>
    <t>10 03 04</t>
  </si>
  <si>
    <t>Caña de azúcar</t>
  </si>
  <si>
    <t>10 03 05</t>
  </si>
  <si>
    <t>10 04</t>
  </si>
  <si>
    <t>Ganadería (fermentación entérica)</t>
  </si>
  <si>
    <t>10 04 01</t>
  </si>
  <si>
    <t>Vacuno de leche</t>
  </si>
  <si>
    <t>10 04 02</t>
  </si>
  <si>
    <t>Otro ganado vacuno</t>
  </si>
  <si>
    <t>10 04 03</t>
  </si>
  <si>
    <t>Ganado ovino</t>
  </si>
  <si>
    <t>10 04 04</t>
  </si>
  <si>
    <t>Ganado porcino</t>
  </si>
  <si>
    <t>10 04 05</t>
  </si>
  <si>
    <t>Ganado caballar</t>
  </si>
  <si>
    <t>10 04 06</t>
  </si>
  <si>
    <t>Otro ganado equino (mulos, asnos)</t>
  </si>
  <si>
    <t>10 04 07</t>
  </si>
  <si>
    <t>Ganado caprino</t>
  </si>
  <si>
    <t>10 04 08</t>
  </si>
  <si>
    <t>Gallinas ponedoras</t>
  </si>
  <si>
    <t>10 04 09</t>
  </si>
  <si>
    <t>Pollos de engorde</t>
  </si>
  <si>
    <t>10 04 10</t>
  </si>
  <si>
    <t>Otras aves de corral (patos, gansos, etc.)</t>
  </si>
  <si>
    <t>10 04 11</t>
  </si>
  <si>
    <t>Animales de pelo</t>
  </si>
  <si>
    <t>10 04 12</t>
  </si>
  <si>
    <t>Cerdas</t>
  </si>
  <si>
    <t>10 04 13</t>
  </si>
  <si>
    <t>Camellos</t>
  </si>
  <si>
    <t>10 04 14</t>
  </si>
  <si>
    <t>Búfalos</t>
  </si>
  <si>
    <t>10 04 15</t>
  </si>
  <si>
    <t>10 05</t>
  </si>
  <si>
    <t>Gestión de estiércol con referencia a compuestos orgánicos</t>
  </si>
  <si>
    <t>10 05 01</t>
  </si>
  <si>
    <t>10 05 02</t>
  </si>
  <si>
    <t>10 05 03</t>
  </si>
  <si>
    <t>Cerdo de engorde</t>
  </si>
  <si>
    <t>10 05 04</t>
  </si>
  <si>
    <t>10 05 05</t>
  </si>
  <si>
    <t>10 05 06</t>
  </si>
  <si>
    <t>10 05 07</t>
  </si>
  <si>
    <t>10 05 08</t>
  </si>
  <si>
    <t>10 05 09</t>
  </si>
  <si>
    <t>10 05 10</t>
  </si>
  <si>
    <t>10 05 11</t>
  </si>
  <si>
    <t>10 05 12</t>
  </si>
  <si>
    <t>10 05 13</t>
  </si>
  <si>
    <t>10 05 14</t>
  </si>
  <si>
    <t>10 05 15</t>
  </si>
  <si>
    <t>10 06</t>
  </si>
  <si>
    <t>Uso de pesticidas y piedra caliza</t>
  </si>
  <si>
    <t>10 06 01</t>
  </si>
  <si>
    <t>10 06 02</t>
  </si>
  <si>
    <t>10 06 03</t>
  </si>
  <si>
    <t>10 06 04</t>
  </si>
  <si>
    <t>Lagos</t>
  </si>
  <si>
    <t>10 09</t>
  </si>
  <si>
    <t>Gestión de estiércol con referencia a compuestos nitrogenados</t>
  </si>
  <si>
    <t>10 09 01</t>
  </si>
  <si>
    <t>Lagunaje anaeróbico</t>
  </si>
  <si>
    <t>10 09 02</t>
  </si>
  <si>
    <t>Sistemas líquidos (purines)</t>
  </si>
  <si>
    <t>10 09 03</t>
  </si>
  <si>
    <t>Almacenamiento sólido y apilamiento en seco</t>
  </si>
  <si>
    <t>10 09 04</t>
  </si>
  <si>
    <t>TOTAL GRUPO 10</t>
  </si>
  <si>
    <t>OTRAS FUENTES Y SUMIDEROS (NATURALEZA)</t>
  </si>
  <si>
    <t>11 01</t>
  </si>
  <si>
    <t>Bosques de frondosas no gestionados</t>
  </si>
  <si>
    <t>11 01 04</t>
  </si>
  <si>
    <t>Roble común (quercus robur)</t>
  </si>
  <si>
    <t>11 01 05</t>
  </si>
  <si>
    <t>Roble albar (quercus petraea)</t>
  </si>
  <si>
    <t>11 01 06</t>
  </si>
  <si>
    <t>Otros robles de hoja caduca</t>
  </si>
  <si>
    <t>11 01 07</t>
  </si>
  <si>
    <t>Encina (quercus ilex)</t>
  </si>
  <si>
    <t>11 01 08</t>
  </si>
  <si>
    <t>Alcornoque (quercus suber)</t>
  </si>
  <si>
    <t>11 01 09</t>
  </si>
  <si>
    <t>Otros robles de hoja perenne</t>
  </si>
  <si>
    <t>11 01 10</t>
  </si>
  <si>
    <t>Haya (fagus sylvatica)</t>
  </si>
  <si>
    <t>11 01 11</t>
  </si>
  <si>
    <t>Abedul (betula pendula)</t>
  </si>
  <si>
    <t>11 01 15</t>
  </si>
  <si>
    <t>Otras especies de frondosas de hoja caduca</t>
  </si>
  <si>
    <t>11 01 16</t>
  </si>
  <si>
    <t>Otras especies de frondosas de hoja perenne</t>
  </si>
  <si>
    <t>11 01 17</t>
  </si>
  <si>
    <t>Suelos (con exclusión del CO2)</t>
  </si>
  <si>
    <t>11 02</t>
  </si>
  <si>
    <t>Bosques de coníferas no gestionados</t>
  </si>
  <si>
    <t>11 02 04</t>
  </si>
  <si>
    <t>Abeto rojo (picea abies)</t>
  </si>
  <si>
    <t>11 02 05</t>
  </si>
  <si>
    <t>Picea de sitka (picea sitchensis)</t>
  </si>
  <si>
    <t>11 02 06</t>
  </si>
  <si>
    <t>Otras piceas</t>
  </si>
  <si>
    <t>11 02 07</t>
  </si>
  <si>
    <t>Pino silvestre (pinus sylvestris)</t>
  </si>
  <si>
    <t>11 02 08</t>
  </si>
  <si>
    <t>Pino negral (pinus pinaster)</t>
  </si>
  <si>
    <t>11 02 09</t>
  </si>
  <si>
    <t>Pino carrasco (pinus halepensis)</t>
  </si>
  <si>
    <t>11 02 10</t>
  </si>
  <si>
    <t>Otros pinos</t>
  </si>
  <si>
    <t>11 02 11</t>
  </si>
  <si>
    <t>Abeto común (abies alba)</t>
  </si>
  <si>
    <t>11 02 12</t>
  </si>
  <si>
    <t>Alerce (larix decidua)</t>
  </si>
  <si>
    <t>11 02 15</t>
  </si>
  <si>
    <t>Otras coníferas</t>
  </si>
  <si>
    <t>11 02 16</t>
  </si>
  <si>
    <t>11 03</t>
  </si>
  <si>
    <t>Incendios forestales y de otra vegetación</t>
  </si>
  <si>
    <t>11 03 01</t>
  </si>
  <si>
    <t>Incendios forestales y de otra vegetación producidos por el hombre</t>
  </si>
  <si>
    <t>11 03 02</t>
  </si>
  <si>
    <t>Otros incendios</t>
  </si>
  <si>
    <t>11 04</t>
  </si>
  <si>
    <t>Herbazales y otra vegetación</t>
  </si>
  <si>
    <t>11 04 01</t>
  </si>
  <si>
    <t>Herbazales</t>
  </si>
  <si>
    <t>11 04 02</t>
  </si>
  <si>
    <t>Tundra</t>
  </si>
  <si>
    <t>11 04 03</t>
  </si>
  <si>
    <t>Arbustos y matorrales</t>
  </si>
  <si>
    <t>11 04 04</t>
  </si>
  <si>
    <t>Otra vegetación (monte bajo mediterráneo,...)</t>
  </si>
  <si>
    <t>11 04 05</t>
  </si>
  <si>
    <t>11 05</t>
  </si>
  <si>
    <t>Zonas húmedas (pantanales - marismas)</t>
  </si>
  <si>
    <t>11 05 01</t>
  </si>
  <si>
    <t>Pantanales sin drenaje</t>
  </si>
  <si>
    <t>11 05 02</t>
  </si>
  <si>
    <t>Pantanales con drenaje</t>
  </si>
  <si>
    <t>11 05 03</t>
  </si>
  <si>
    <t>Turberas (sin flujo de agua)</t>
  </si>
  <si>
    <t>11 05 04</t>
  </si>
  <si>
    <t xml:space="preserve">Turberas (con flujo de agua) </t>
  </si>
  <si>
    <t>11 05 05</t>
  </si>
  <si>
    <t>Humedales en zonas boscosas</t>
  </si>
  <si>
    <t>11 05 06</t>
  </si>
  <si>
    <t>Planicie aluvial</t>
  </si>
  <si>
    <t>11 06</t>
  </si>
  <si>
    <t>Espacios acuáticos</t>
  </si>
  <si>
    <t>11 06 01</t>
  </si>
  <si>
    <t>11 06 02</t>
  </si>
  <si>
    <t>Aguas saladas poco profundas (&lt; 6m)</t>
  </si>
  <si>
    <t>11 06 03</t>
  </si>
  <si>
    <t>Aguas subterráneas</t>
  </si>
  <si>
    <t>11 06 04</t>
  </si>
  <si>
    <t>Aguas de drenaje</t>
  </si>
  <si>
    <t>11 06 05</t>
  </si>
  <si>
    <t>Ríos</t>
  </si>
  <si>
    <t>11 06 06</t>
  </si>
  <si>
    <t>Acequias y canales</t>
  </si>
  <si>
    <t>11 06 07</t>
  </si>
  <si>
    <t>Aguas costeras (&gt; 6m de profundidad)</t>
  </si>
  <si>
    <t>11 07</t>
  </si>
  <si>
    <t>Animales</t>
  </si>
  <si>
    <t>11 07 01</t>
  </si>
  <si>
    <t>Termitas</t>
  </si>
  <si>
    <t>11 07 02</t>
  </si>
  <si>
    <t>Mamíferos</t>
  </si>
  <si>
    <t>11 07 03</t>
  </si>
  <si>
    <t>Otros animales</t>
  </si>
  <si>
    <t>11 08</t>
  </si>
  <si>
    <t>Volcanes</t>
  </si>
  <si>
    <t>11 09</t>
  </si>
  <si>
    <t>Emanaciones de gas natural</t>
  </si>
  <si>
    <t>11 10</t>
  </si>
  <si>
    <t>Relámpagos</t>
  </si>
  <si>
    <t>11 11</t>
  </si>
  <si>
    <t>Bosques de frondosas gestionados</t>
  </si>
  <si>
    <t>11 11 04</t>
  </si>
  <si>
    <t>11 11 05</t>
  </si>
  <si>
    <t>11 11 06</t>
  </si>
  <si>
    <t>11 11 07</t>
  </si>
  <si>
    <t>11 11 08</t>
  </si>
  <si>
    <t>11 11 09</t>
  </si>
  <si>
    <t>11 11 10</t>
  </si>
  <si>
    <t>11 11 11</t>
  </si>
  <si>
    <t>11 11 15</t>
  </si>
  <si>
    <t>11 11 16</t>
  </si>
  <si>
    <t>11 11 17</t>
  </si>
  <si>
    <t>11 12</t>
  </si>
  <si>
    <t>Bosques de coníferas gestionados</t>
  </si>
  <si>
    <t>11 12 04</t>
  </si>
  <si>
    <t>11 12 05</t>
  </si>
  <si>
    <t>11 12 06</t>
  </si>
  <si>
    <t>11 12 07</t>
  </si>
  <si>
    <t>11 12 08</t>
  </si>
  <si>
    <t>11 12 09</t>
  </si>
  <si>
    <t>11 12 10</t>
  </si>
  <si>
    <t>11 12 11</t>
  </si>
  <si>
    <t>11 12 12</t>
  </si>
  <si>
    <t>11 12 15</t>
  </si>
  <si>
    <t>11 12 16</t>
  </si>
  <si>
    <t>11 21</t>
  </si>
  <si>
    <t>Cambios en los stocks de bosques y otra biomasa leñosa</t>
  </si>
  <si>
    <t>11 21 01</t>
  </si>
  <si>
    <t>Bosques tropicales</t>
  </si>
  <si>
    <t>11 21 02</t>
  </si>
  <si>
    <t>Bosques templados</t>
  </si>
  <si>
    <t>11 21 03</t>
  </si>
  <si>
    <t>Bosques boreales</t>
  </si>
  <si>
    <t>11 21 04</t>
  </si>
  <si>
    <t>Pastizales / tundra</t>
  </si>
  <si>
    <t>11 21 05</t>
  </si>
  <si>
    <t>11 22</t>
  </si>
  <si>
    <t>Reconversión de bosques y pastizales</t>
  </si>
  <si>
    <t>11 22 01</t>
  </si>
  <si>
    <t>11 22 02</t>
  </si>
  <si>
    <t>11 22 03</t>
  </si>
  <si>
    <t>11 22 04</t>
  </si>
  <si>
    <t>11 22 05</t>
  </si>
  <si>
    <t>11 23</t>
  </si>
  <si>
    <t>Abandono de tierras cultivadas</t>
  </si>
  <si>
    <t>11 23 01</t>
  </si>
  <si>
    <t>11 23 02</t>
  </si>
  <si>
    <t>11 23 03</t>
  </si>
  <si>
    <t>11 23 04</t>
  </si>
  <si>
    <t>11 23 05</t>
  </si>
  <si>
    <t>11 24</t>
  </si>
  <si>
    <t>Emisiones o captaciones de CO2 en suelos (excepto 10.06)</t>
  </si>
  <si>
    <t>11 25</t>
  </si>
  <si>
    <t>TOTAL GRUPO 11</t>
  </si>
  <si>
    <t>METALES PESADOS</t>
  </si>
  <si>
    <t>PARTÍCULAS</t>
  </si>
  <si>
    <t>As (kg)</t>
  </si>
  <si>
    <t>Cd (kg)</t>
  </si>
  <si>
    <t>Cr (kg)</t>
  </si>
  <si>
    <t>Cu (kg)</t>
  </si>
  <si>
    <t>Hg (kg)</t>
  </si>
  <si>
    <t>Ni (kg)</t>
  </si>
  <si>
    <t>Pb (kg)</t>
  </si>
  <si>
    <t>Se (kg)</t>
  </si>
  <si>
    <t>Zn (kg)</t>
  </si>
  <si>
    <t>PM2,5 (t)</t>
  </si>
  <si>
    <t>PM10 (t)</t>
  </si>
  <si>
    <t>PST (t)</t>
  </si>
  <si>
    <t>CONTAMINANTES ORGÁNICOS PERSISTENTES</t>
  </si>
  <si>
    <t>HCB (kg)</t>
  </si>
  <si>
    <t>DIOX (g)</t>
  </si>
  <si>
    <t>HAP (kg)</t>
  </si>
  <si>
    <t>PCB (kg)</t>
  </si>
  <si>
    <t>SECTORES A NIVEL DE GRUPO</t>
  </si>
  <si>
    <t>01</t>
  </si>
  <si>
    <t>Combustión en la producción y transformación de energía</t>
  </si>
  <si>
    <t>02</t>
  </si>
  <si>
    <t>Plantas de combustión no industrial</t>
  </si>
  <si>
    <t>03</t>
  </si>
  <si>
    <t>Plantas de combustión industrial</t>
  </si>
  <si>
    <t>04</t>
  </si>
  <si>
    <t>Procesos industriales sin combustión</t>
  </si>
  <si>
    <t>05</t>
  </si>
  <si>
    <t>Extracción y distribución de combustibles fósiles y energía geotérmica</t>
  </si>
  <si>
    <t>06</t>
  </si>
  <si>
    <t>Uso de disolventes y otros productos</t>
  </si>
  <si>
    <t>07</t>
  </si>
  <si>
    <t>Transporte por carretera</t>
  </si>
  <si>
    <t>08</t>
  </si>
  <si>
    <t>Otros modos de transporte y maquinaria móvil</t>
  </si>
  <si>
    <t>09</t>
  </si>
  <si>
    <t>Tratamiento y eliminación de residuos</t>
  </si>
  <si>
    <t>10</t>
  </si>
  <si>
    <t>11</t>
  </si>
  <si>
    <t>Otras fuentes y sumideros (naturaleza)</t>
  </si>
  <si>
    <t>TOTAL SECTORES</t>
  </si>
  <si>
    <r>
      <t>PM</t>
    </r>
    <r>
      <rPr>
        <b/>
        <vertAlign val="subscript"/>
        <sz val="11"/>
        <color indexed="8"/>
        <rFont val="Garamond"/>
        <family val="1"/>
      </rPr>
      <t>2,5</t>
    </r>
    <r>
      <rPr>
        <b/>
        <sz val="11"/>
        <color indexed="8"/>
        <rFont val="Garamond"/>
        <family val="1"/>
      </rPr>
      <t xml:space="preserve"> (t)</t>
    </r>
  </si>
  <si>
    <r>
      <t>PM</t>
    </r>
    <r>
      <rPr>
        <b/>
        <vertAlign val="subscript"/>
        <sz val="11"/>
        <color indexed="8"/>
        <rFont val="Garamond"/>
        <family val="1"/>
      </rPr>
      <t>10</t>
    </r>
    <r>
      <rPr>
        <b/>
        <sz val="11"/>
        <color indexed="8"/>
        <rFont val="Garamond"/>
        <family val="1"/>
      </rPr>
      <t xml:space="preserve"> (t)</t>
    </r>
  </si>
  <si>
    <r>
      <t>PST</t>
    </r>
    <r>
      <rPr>
        <b/>
        <sz val="11"/>
        <color indexed="8"/>
        <rFont val="Garamond"/>
        <family val="1"/>
      </rPr>
      <t xml:space="preserve"> (t)</t>
    </r>
  </si>
  <si>
    <t>BC (t)</t>
  </si>
  <si>
    <t>04 06 24</t>
  </si>
  <si>
    <t>04 06 23</t>
  </si>
  <si>
    <t>Explotación de canteras</t>
  </si>
  <si>
    <t>Trabajo de la madera</t>
  </si>
  <si>
    <t>04 06 20</t>
  </si>
  <si>
    <t>06 06</t>
  </si>
  <si>
    <t>06 06 01</t>
  </si>
  <si>
    <t>06 06 02</t>
  </si>
  <si>
    <t>Fuegos artificiales</t>
  </si>
  <si>
    <t>Consumo de tabaco</t>
  </si>
  <si>
    <t>Uso de otros productos</t>
  </si>
  <si>
    <t>06 06 03</t>
  </si>
  <si>
    <t>Desgaste de calzado</t>
  </si>
  <si>
    <t>09 02 09</t>
  </si>
  <si>
    <t>Incendios accidentales</t>
  </si>
  <si>
    <t>04 06 25</t>
  </si>
  <si>
    <t>Construcción y demolición</t>
  </si>
  <si>
    <t>04 09</t>
  </si>
  <si>
    <t>Almacenamiento, manipulación y transporte de productos minerales</t>
  </si>
  <si>
    <t>Producción de azucar</t>
  </si>
  <si>
    <t>HFC (t CO2eq)</t>
  </si>
  <si>
    <t>SF6 (t CO2eq)</t>
  </si>
  <si>
    <t>PFC (t CO2eq)</t>
  </si>
  <si>
    <t>BENZO(k) (kg)</t>
  </si>
  <si>
    <t>INDENO (kg)</t>
  </si>
  <si>
    <t>BENZO(a) (kg)</t>
  </si>
  <si>
    <t>BENZO(b)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</si>
</sst>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0;;"/>
  </numFmts>
  <fonts count="22" x14ac:knownFonts="1">
    <font>
      <sz val="10"/>
      <name val="Arial"/>
    </font>
    <font>
      <sz val="12"/>
      <color indexed="8"/>
      <name val="Garamond"/>
      <family val="1"/>
    </font>
    <font>
      <sz val="10"/>
      <color indexed="8"/>
      <name val="Arial"/>
      <family val="2"/>
    </font>
    <font>
      <b/>
      <sz val="11"/>
      <color indexed="8"/>
      <name val="Garamond"/>
      <family val="1"/>
    </font>
    <font>
      <sz val="11"/>
      <color indexed="8"/>
      <name val="Garamond"/>
      <family val="1"/>
    </font>
    <font>
      <sz val="11"/>
      <color indexed="8"/>
      <name val="Arial"/>
      <family val="2"/>
    </font>
    <font>
      <b/>
      <sz val="12"/>
      <color indexed="8"/>
      <name val="Garamond"/>
      <family val="1"/>
    </font>
    <font>
      <b/>
      <sz val="14"/>
      <color indexed="8"/>
      <name val="Garamond"/>
      <family val="1"/>
    </font>
    <font>
      <sz val="10"/>
      <name val="Garamond"/>
      <family val="1"/>
    </font>
    <font>
      <sz val="10"/>
      <color indexed="8"/>
      <name val="Garamond"/>
      <family val="1"/>
    </font>
    <font>
      <sz val="12"/>
      <name val="Garamond"/>
      <family val="1"/>
    </font>
    <font>
      <u/>
      <sz val="12"/>
      <color indexed="8"/>
      <name val="Garamond"/>
      <family val="1"/>
    </font>
    <font>
      <b/>
      <u/>
      <sz val="12"/>
      <color indexed="8"/>
      <name val="Garamond"/>
      <family val="1"/>
    </font>
    <font>
      <u/>
      <sz val="10"/>
      <color indexed="8"/>
      <name val="Garamond"/>
      <family val="1"/>
    </font>
    <font>
      <b/>
      <sz val="10"/>
      <color indexed="8"/>
      <name val="Garamond"/>
      <family val="1"/>
    </font>
    <font>
      <u val="double"/>
      <sz val="12"/>
      <color indexed="10"/>
      <name val="Garamond"/>
      <family val="1"/>
    </font>
    <font>
      <sz val="12"/>
      <color indexed="10"/>
      <name val="Garamond"/>
      <family val="1"/>
    </font>
    <font>
      <b/>
      <sz val="12"/>
      <color indexed="10"/>
      <name val="Garamond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bscript"/>
      <sz val="11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5" fillId="0" borderId="0" xfId="0" applyFont="1" applyFill="1"/>
    <xf numFmtId="0" fontId="5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6" fillId="0" borderId="0" xfId="0" applyFont="1"/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0" fontId="7" fillId="0" borderId="0" xfId="0" applyFont="1"/>
    <xf numFmtId="164" fontId="6" fillId="3" borderId="10" xfId="0" applyNumberFormat="1" applyFont="1" applyFill="1" applyBorder="1" applyAlignment="1">
      <alignment horizontal="right"/>
    </xf>
    <xf numFmtId="164" fontId="6" fillId="3" borderId="11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/>
    <xf numFmtId="0" fontId="9" fillId="0" borderId="0" xfId="0" applyFont="1"/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9" fillId="0" borderId="0" xfId="0" applyFont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9" xfId="0" applyNumberFormat="1" applyFont="1" applyBorder="1" applyAlignment="1"/>
    <xf numFmtId="164" fontId="6" fillId="3" borderId="10" xfId="0" applyNumberFormat="1" applyFont="1" applyFill="1" applyBorder="1" applyAlignment="1"/>
    <xf numFmtId="164" fontId="6" fillId="3" borderId="11" xfId="0" applyNumberFormat="1" applyFont="1" applyFill="1" applyBorder="1" applyAlignment="1"/>
    <xf numFmtId="164" fontId="6" fillId="3" borderId="12" xfId="0" applyNumberFormat="1" applyFont="1" applyFill="1" applyBorder="1" applyAlignment="1"/>
    <xf numFmtId="0" fontId="4" fillId="0" borderId="1" xfId="0" quotePrefix="1" applyFont="1" applyBorder="1"/>
    <xf numFmtId="0" fontId="2" fillId="0" borderId="0" xfId="0" applyFont="1" applyFill="1" applyAlignment="1"/>
    <xf numFmtId="0" fontId="2" fillId="0" borderId="0" xfId="0" applyFont="1" applyAlignment="1"/>
    <xf numFmtId="3" fontId="9" fillId="0" borderId="10" xfId="0" applyNumberFormat="1" applyFont="1" applyBorder="1" applyAlignment="1"/>
    <xf numFmtId="3" fontId="9" fillId="0" borderId="11" xfId="0" applyNumberFormat="1" applyFont="1" applyBorder="1" applyAlignment="1"/>
    <xf numFmtId="3" fontId="9" fillId="0" borderId="12" xfId="0" applyNumberFormat="1" applyFont="1" applyBorder="1" applyAlignment="1"/>
    <xf numFmtId="0" fontId="10" fillId="0" borderId="0" xfId="0" applyFont="1"/>
    <xf numFmtId="3" fontId="4" fillId="0" borderId="13" xfId="0" applyNumberFormat="1" applyFont="1" applyBorder="1" applyAlignment="1"/>
    <xf numFmtId="3" fontId="4" fillId="0" borderId="4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Alignment="1"/>
    <xf numFmtId="0" fontId="9" fillId="0" borderId="1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3" fontId="3" fillId="0" borderId="6" xfId="0" applyNumberFormat="1" applyFont="1" applyBorder="1" applyAlignment="1"/>
    <xf numFmtId="3" fontId="3" fillId="0" borderId="7" xfId="0" applyNumberFormat="1" applyFont="1" applyBorder="1" applyAlignment="1"/>
    <xf numFmtId="3" fontId="3" fillId="0" borderId="9" xfId="0" applyNumberFormat="1" applyFont="1" applyBorder="1" applyAlignment="1"/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/>
    </xf>
    <xf numFmtId="3" fontId="4" fillId="0" borderId="1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0" xfId="0" quotePrefix="1" applyFont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6" fillId="0" borderId="0" xfId="0" applyFont="1" applyBorder="1"/>
    <xf numFmtId="0" fontId="1" fillId="0" borderId="0" xfId="0" quotePrefix="1" applyFont="1" applyBorder="1" applyAlignment="1">
      <alignment horizontal="left"/>
    </xf>
    <xf numFmtId="0" fontId="9" fillId="0" borderId="0" xfId="0" applyFont="1" applyAlignment="1">
      <alignment horizontal="right"/>
    </xf>
    <xf numFmtId="3" fontId="4" fillId="0" borderId="7" xfId="0" quotePrefix="1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3" fontId="4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/>
    <xf numFmtId="3" fontId="4" fillId="0" borderId="11" xfId="0" applyNumberFormat="1" applyFont="1" applyBorder="1" applyAlignment="1"/>
    <xf numFmtId="3" fontId="4" fillId="0" borderId="12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9" xfId="0" quotePrefix="1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9" fillId="0" borderId="0" xfId="0" applyFont="1" applyAlignment="1"/>
    <xf numFmtId="3" fontId="4" fillId="0" borderId="1" xfId="0" applyNumberFormat="1" applyFont="1" applyBorder="1" applyAlignment="1"/>
    <xf numFmtId="3" fontId="4" fillId="0" borderId="9" xfId="0" quotePrefix="1" applyNumberFormat="1" applyFont="1" applyBorder="1" applyAlignment="1"/>
    <xf numFmtId="164" fontId="6" fillId="3" borderId="15" xfId="0" applyNumberFormat="1" applyFont="1" applyFill="1" applyBorder="1" applyAlignment="1"/>
    <xf numFmtId="3" fontId="4" fillId="0" borderId="1" xfId="0" applyNumberFormat="1" applyFont="1" applyBorder="1" applyAlignment="1">
      <alignment horizontal="center"/>
    </xf>
    <xf numFmtId="3" fontId="9" fillId="0" borderId="15" xfId="0" applyNumberFormat="1" applyFont="1" applyBorder="1" applyAlignment="1"/>
    <xf numFmtId="3" fontId="9" fillId="0" borderId="9" xfId="0" quotePrefix="1" applyNumberFormat="1" applyFont="1" applyBorder="1" applyAlignment="1"/>
    <xf numFmtId="3" fontId="9" fillId="0" borderId="13" xfId="0" quotePrefix="1" applyNumberFormat="1" applyFont="1" applyBorder="1" applyAlignment="1"/>
    <xf numFmtId="3" fontId="9" fillId="0" borderId="4" xfId="0" quotePrefix="1" applyNumberFormat="1" applyFont="1" applyBorder="1" applyAlignment="1"/>
    <xf numFmtId="164" fontId="4" fillId="0" borderId="6" xfId="0" applyNumberFormat="1" applyFont="1" applyBorder="1" applyAlignment="1"/>
    <xf numFmtId="164" fontId="4" fillId="0" borderId="7" xfId="0" applyNumberFormat="1" applyFont="1" applyBorder="1" applyAlignment="1"/>
    <xf numFmtId="164" fontId="4" fillId="0" borderId="1" xfId="0" applyNumberFormat="1" applyFont="1" applyBorder="1" applyAlignment="1"/>
    <xf numFmtId="164" fontId="4" fillId="0" borderId="9" xfId="0" applyNumberFormat="1" applyFont="1" applyBorder="1" applyAlignment="1"/>
    <xf numFmtId="3" fontId="3" fillId="0" borderId="1" xfId="0" applyNumberFormat="1" applyFont="1" applyBorder="1" applyAlignment="1"/>
    <xf numFmtId="3" fontId="4" fillId="0" borderId="9" xfId="0" quotePrefix="1" applyNumberFormat="1" applyFont="1" applyBorder="1" applyAlignment="1">
      <alignment horizontal="right"/>
    </xf>
    <xf numFmtId="3" fontId="9" fillId="0" borderId="9" xfId="0" quotePrefix="1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164" fontId="4" fillId="0" borderId="9" xfId="0" quotePrefix="1" applyNumberFormat="1" applyFont="1" applyBorder="1" applyAlignment="1">
      <alignment horizontal="right"/>
    </xf>
    <xf numFmtId="3" fontId="4" fillId="0" borderId="13" xfId="0" quotePrefix="1" applyNumberFormat="1" applyFont="1" applyBorder="1" applyAlignment="1">
      <alignment horizontal="right"/>
    </xf>
    <xf numFmtId="3" fontId="4" fillId="0" borderId="4" xfId="0" quotePrefix="1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7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wrapText="1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49" fontId="6" fillId="0" borderId="2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0" fontId="1" fillId="2" borderId="27" xfId="0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horizontal="right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0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3" fillId="2" borderId="35" xfId="0" applyNumberFormat="1" applyFont="1" applyFill="1" applyBorder="1" applyAlignment="1">
      <alignment horizontal="right"/>
    </xf>
    <xf numFmtId="164" fontId="3" fillId="2" borderId="36" xfId="0" applyNumberFormat="1" applyFont="1" applyFill="1" applyBorder="1" applyAlignment="1">
      <alignment horizontal="right"/>
    </xf>
    <xf numFmtId="164" fontId="3" fillId="2" borderId="37" xfId="0" applyNumberFormat="1" applyFont="1" applyFill="1" applyBorder="1" applyAlignment="1">
      <alignment horizontal="right"/>
    </xf>
    <xf numFmtId="164" fontId="3" fillId="2" borderId="38" xfId="0" quotePrefix="1" applyNumberFormat="1" applyFont="1" applyFill="1" applyBorder="1" applyAlignment="1">
      <alignment horizontal="right"/>
    </xf>
    <xf numFmtId="0" fontId="1" fillId="0" borderId="39" xfId="0" applyFont="1" applyBorder="1" applyAlignment="1"/>
    <xf numFmtId="0" fontId="2" fillId="0" borderId="1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0" fillId="0" borderId="39" xfId="0" applyFont="1" applyBorder="1" applyAlignment="1">
      <alignment horizontal="right"/>
    </xf>
    <xf numFmtId="0" fontId="2" fillId="0" borderId="39" xfId="0" applyFont="1" applyBorder="1" applyAlignment="1"/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4" fillId="0" borderId="3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3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16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1"/>
  <dimension ref="A1:V1176"/>
  <sheetViews>
    <sheetView showGridLines="0" zoomScaleNormal="100" zoomScaleSheetLayoutView="100" zoomScalePageLayoutView="5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63.140625" style="21" customWidth="1"/>
    <col min="5" max="5" width="4.5703125" style="21" customWidth="1"/>
    <col min="6" max="13" width="12.7109375" style="46" customWidth="1"/>
    <col min="14" max="14" width="14.140625" style="46" bestFit="1" customWidth="1"/>
    <col min="15" max="15" width="15.28515625" style="46" bestFit="1" customWidth="1"/>
    <col min="16" max="16" width="14.7109375" style="46" bestFit="1" customWidth="1"/>
    <col min="17" max="17" width="11.42578125" style="20"/>
    <col min="18" max="16384" width="11.42578125" style="21"/>
  </cols>
  <sheetData>
    <row r="1" spans="1:17" s="4" customFormat="1" ht="16.5" thickBot="1" x14ac:dyDescent="0.3">
      <c r="A1" s="178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1</v>
      </c>
      <c r="G2" s="199"/>
      <c r="H2" s="199"/>
      <c r="I2" s="199"/>
      <c r="J2" s="199"/>
      <c r="K2" s="199"/>
      <c r="L2" s="199"/>
      <c r="M2" s="199"/>
      <c r="N2" s="199"/>
      <c r="O2" s="199"/>
      <c r="P2" s="200"/>
      <c r="Q2" s="7"/>
    </row>
    <row r="3" spans="1:17" s="8" customFormat="1" ht="15.75" thickBot="1" x14ac:dyDescent="0.3">
      <c r="A3" s="174"/>
      <c r="B3" s="10"/>
      <c r="C3" s="10"/>
      <c r="D3" s="10"/>
      <c r="E3" s="9"/>
      <c r="F3" s="11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962</v>
      </c>
      <c r="O3" s="12" t="s">
        <v>961</v>
      </c>
      <c r="P3" s="13" t="s">
        <v>963</v>
      </c>
      <c r="Q3" s="7"/>
    </row>
    <row r="4" spans="1:17" ht="15.75" x14ac:dyDescent="0.25">
      <c r="A4" s="61" t="s">
        <v>10</v>
      </c>
      <c r="B4" s="14">
        <f>ROW()</f>
        <v>4</v>
      </c>
      <c r="C4" s="15" t="s">
        <v>11</v>
      </c>
      <c r="D4" s="14"/>
      <c r="E4" s="14"/>
      <c r="F4" s="16">
        <f t="shared" ref="F4:P4" si="0">SUM(F5:F9)</f>
        <v>1105438.452000977</v>
      </c>
      <c r="G4" s="17">
        <f t="shared" si="0"/>
        <v>266072.0024350796</v>
      </c>
      <c r="H4" s="17">
        <f t="shared" si="0"/>
        <v>1021.4910177479711</v>
      </c>
      <c r="I4" s="17">
        <f t="shared" si="0"/>
        <v>788.57474674532386</v>
      </c>
      <c r="J4" s="17">
        <f t="shared" si="0"/>
        <v>11744.491788305553</v>
      </c>
      <c r="K4" s="17">
        <f t="shared" si="0"/>
        <v>71188.224730582151</v>
      </c>
      <c r="L4" s="17">
        <f t="shared" si="0"/>
        <v>1460.1823144391929</v>
      </c>
      <c r="M4" s="17">
        <f t="shared" si="0"/>
        <v>0</v>
      </c>
      <c r="N4" s="17">
        <f t="shared" si="0"/>
        <v>0</v>
      </c>
      <c r="O4" s="18">
        <f t="shared" si="0"/>
        <v>0</v>
      </c>
      <c r="P4" s="19">
        <f t="shared" si="0"/>
        <v>0</v>
      </c>
    </row>
    <row r="5" spans="1:17" ht="15.75" x14ac:dyDescent="0.25">
      <c r="A5" s="61" t="s">
        <v>12</v>
      </c>
      <c r="B5" s="14"/>
      <c r="C5" s="14"/>
      <c r="D5" s="14" t="s">
        <v>13</v>
      </c>
      <c r="E5" s="14"/>
      <c r="F5" s="22">
        <v>1078559.1099999999</v>
      </c>
      <c r="G5" s="23">
        <v>244458.68000000002</v>
      </c>
      <c r="H5" s="23">
        <v>818.996173714007</v>
      </c>
      <c r="I5" s="23">
        <v>672.97823549339353</v>
      </c>
      <c r="J5" s="23">
        <v>7972.1065868832884</v>
      </c>
      <c r="K5" s="23">
        <v>65254.873343877043</v>
      </c>
      <c r="L5" s="23">
        <v>960.56493468641781</v>
      </c>
      <c r="M5" s="23"/>
      <c r="N5" s="23"/>
      <c r="O5" s="23"/>
      <c r="P5" s="24"/>
    </row>
    <row r="6" spans="1:17" ht="15.75" x14ac:dyDescent="0.25">
      <c r="A6" s="61" t="s">
        <v>14</v>
      </c>
      <c r="B6" s="14"/>
      <c r="C6" s="14"/>
      <c r="D6" s="14" t="s">
        <v>15</v>
      </c>
      <c r="E6" s="14"/>
      <c r="F6" s="22">
        <v>14476</v>
      </c>
      <c r="G6" s="23">
        <v>9025.77</v>
      </c>
      <c r="H6" s="23">
        <v>98.545684109947189</v>
      </c>
      <c r="I6" s="23">
        <v>41.061734583288505</v>
      </c>
      <c r="J6" s="23">
        <v>2924.1697785468991</v>
      </c>
      <c r="K6" s="23">
        <v>3909.5402926054803</v>
      </c>
      <c r="L6" s="23">
        <v>465.45093827177504</v>
      </c>
      <c r="M6" s="23"/>
      <c r="N6" s="23"/>
      <c r="O6" s="23"/>
      <c r="P6" s="24"/>
    </row>
    <row r="7" spans="1:17" ht="15.75" x14ac:dyDescent="0.25">
      <c r="A7" s="61" t="s">
        <v>16</v>
      </c>
      <c r="B7" s="14"/>
      <c r="C7" s="14"/>
      <c r="D7" s="14" t="s">
        <v>17</v>
      </c>
      <c r="E7" s="14"/>
      <c r="F7" s="22">
        <v>363.57455800000002</v>
      </c>
      <c r="G7" s="23">
        <v>38.959361000000008</v>
      </c>
      <c r="H7" s="23">
        <v>1.617445</v>
      </c>
      <c r="I7" s="23">
        <v>0.9402299999999999</v>
      </c>
      <c r="J7" s="23">
        <v>13.437746000000001</v>
      </c>
      <c r="K7" s="23">
        <v>22.410268000000002</v>
      </c>
      <c r="L7" s="23">
        <v>0.15939099999999995</v>
      </c>
      <c r="M7" s="23"/>
      <c r="N7" s="23"/>
      <c r="O7" s="23"/>
      <c r="P7" s="24"/>
    </row>
    <row r="8" spans="1:17" ht="15.75" x14ac:dyDescent="0.25">
      <c r="A8" s="61" t="s">
        <v>18</v>
      </c>
      <c r="B8" s="14"/>
      <c r="C8" s="14"/>
      <c r="D8" s="14" t="s">
        <v>19</v>
      </c>
      <c r="E8" s="14"/>
      <c r="F8" s="22">
        <v>230.10152830915726</v>
      </c>
      <c r="G8" s="23">
        <v>1122.0691818272471</v>
      </c>
      <c r="H8" s="23">
        <v>11.553818915320001</v>
      </c>
      <c r="I8" s="23">
        <v>13.645421538641811</v>
      </c>
      <c r="J8" s="23">
        <v>7.9661746748418123</v>
      </c>
      <c r="K8" s="23">
        <v>555.55840752579468</v>
      </c>
      <c r="L8" s="23">
        <v>22.198189655</v>
      </c>
      <c r="M8" s="23"/>
      <c r="N8" s="23"/>
      <c r="O8" s="23"/>
      <c r="P8" s="24"/>
    </row>
    <row r="9" spans="1:17" ht="15.75" x14ac:dyDescent="0.25">
      <c r="A9" s="61" t="s">
        <v>20</v>
      </c>
      <c r="B9" s="14"/>
      <c r="C9" s="14"/>
      <c r="D9" s="14" t="s">
        <v>21</v>
      </c>
      <c r="E9" s="14"/>
      <c r="F9" s="22">
        <v>11809.665914667947</v>
      </c>
      <c r="G9" s="23">
        <v>11426.523892252337</v>
      </c>
      <c r="H9" s="23">
        <v>90.777896008696985</v>
      </c>
      <c r="I9" s="23">
        <v>59.949125129999999</v>
      </c>
      <c r="J9" s="23">
        <v>826.81150220052336</v>
      </c>
      <c r="K9" s="23">
        <v>1445.8424185738234</v>
      </c>
      <c r="L9" s="23">
        <v>11.808860826</v>
      </c>
      <c r="M9" s="23"/>
      <c r="N9" s="23"/>
      <c r="O9" s="23"/>
      <c r="P9" s="24"/>
    </row>
    <row r="10" spans="1:17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4"/>
    </row>
    <row r="11" spans="1:17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P11" si="1">SUM(F12:F16)</f>
        <v>6.2687280000000003</v>
      </c>
      <c r="G11" s="17">
        <f t="shared" si="1"/>
        <v>19.287433</v>
      </c>
      <c r="H11" s="17">
        <f t="shared" si="1"/>
        <v>1.793174</v>
      </c>
      <c r="I11" s="17">
        <f t="shared" si="1"/>
        <v>0.783883</v>
      </c>
      <c r="J11" s="17">
        <f t="shared" si="1"/>
        <v>22.608073000000001</v>
      </c>
      <c r="K11" s="17">
        <f t="shared" si="1"/>
        <v>10.765976999999999</v>
      </c>
      <c r="L11" s="17">
        <f t="shared" si="1"/>
        <v>0.52971500000000005</v>
      </c>
      <c r="M11" s="17">
        <f t="shared" si="1"/>
        <v>2.0755219999999999</v>
      </c>
      <c r="N11" s="17">
        <f t="shared" si="1"/>
        <v>0</v>
      </c>
      <c r="O11" s="18">
        <f t="shared" si="1"/>
        <v>0</v>
      </c>
      <c r="P11" s="19">
        <f t="shared" si="1"/>
        <v>0</v>
      </c>
    </row>
    <row r="12" spans="1:17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4"/>
    </row>
    <row r="13" spans="1:17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4"/>
    </row>
    <row r="14" spans="1:17" ht="15.75" x14ac:dyDescent="0.25">
      <c r="A14" s="61" t="s">
        <v>26</v>
      </c>
      <c r="B14" s="14"/>
      <c r="C14" s="14"/>
      <c r="D14" s="14" t="s">
        <v>17</v>
      </c>
      <c r="E14" s="14"/>
      <c r="F14" s="22">
        <v>6.2687280000000003</v>
      </c>
      <c r="G14" s="23">
        <v>19.287433</v>
      </c>
      <c r="H14" s="23">
        <v>1.793174</v>
      </c>
      <c r="I14" s="23">
        <v>0.783883</v>
      </c>
      <c r="J14" s="23">
        <v>22.608073000000001</v>
      </c>
      <c r="K14" s="23">
        <v>10.765976999999999</v>
      </c>
      <c r="L14" s="23">
        <v>0.52971500000000005</v>
      </c>
      <c r="M14" s="23">
        <v>2.0755219999999999</v>
      </c>
      <c r="N14" s="23"/>
      <c r="O14" s="23"/>
      <c r="P14" s="24"/>
    </row>
    <row r="15" spans="1:17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4"/>
    </row>
    <row r="17" spans="1:16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1:16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P18" si="2">SUM(F19:F24)</f>
        <v>130390.97000000002</v>
      </c>
      <c r="G18" s="17">
        <f t="shared" si="2"/>
        <v>18441.476415439371</v>
      </c>
      <c r="H18" s="17">
        <f t="shared" si="2"/>
        <v>393.78023572724999</v>
      </c>
      <c r="I18" s="17">
        <f t="shared" si="2"/>
        <v>358.20639332191888</v>
      </c>
      <c r="J18" s="17">
        <f t="shared" si="2"/>
        <v>1403.1544213477218</v>
      </c>
      <c r="K18" s="17">
        <f t="shared" si="2"/>
        <v>12026.263590709492</v>
      </c>
      <c r="L18" s="17">
        <f t="shared" si="2"/>
        <v>52.957665941417112</v>
      </c>
      <c r="M18" s="17">
        <f t="shared" si="2"/>
        <v>0</v>
      </c>
      <c r="N18" s="17">
        <f t="shared" si="2"/>
        <v>0</v>
      </c>
      <c r="O18" s="18">
        <f t="shared" si="2"/>
        <v>0</v>
      </c>
      <c r="P18" s="19">
        <f t="shared" si="2"/>
        <v>0</v>
      </c>
    </row>
    <row r="19" spans="1:16" ht="15.75" x14ac:dyDescent="0.25">
      <c r="A19" s="61" t="s">
        <v>31</v>
      </c>
      <c r="B19" s="14"/>
      <c r="C19" s="14"/>
      <c r="D19" s="14" t="s">
        <v>13</v>
      </c>
      <c r="E19" s="14"/>
      <c r="F19" s="22">
        <v>2910</v>
      </c>
      <c r="G19" s="23">
        <v>366.46989343964464</v>
      </c>
      <c r="H19" s="23">
        <v>6.2563749406408915</v>
      </c>
      <c r="I19" s="23">
        <v>7.6742824810144725</v>
      </c>
      <c r="J19" s="23">
        <v>17.424774299729116</v>
      </c>
      <c r="K19" s="23">
        <v>204.53346390073841</v>
      </c>
      <c r="L19" s="23">
        <v>0.76742824540630961</v>
      </c>
      <c r="M19" s="23"/>
      <c r="N19" s="23"/>
      <c r="O19" s="23"/>
      <c r="P19" s="24"/>
    </row>
    <row r="20" spans="1:16" ht="15.75" x14ac:dyDescent="0.25">
      <c r="A20" s="61" t="s">
        <v>32</v>
      </c>
      <c r="B20" s="14"/>
      <c r="C20" s="14"/>
      <c r="D20" s="14" t="s">
        <v>15</v>
      </c>
      <c r="E20" s="14"/>
      <c r="F20" s="22">
        <v>46469.23</v>
      </c>
      <c r="G20" s="23">
        <v>4934.7359693951603</v>
      </c>
      <c r="H20" s="23">
        <v>94.121878228170601</v>
      </c>
      <c r="I20" s="23">
        <v>97.302220625737576</v>
      </c>
      <c r="J20" s="23">
        <v>415.37142593903428</v>
      </c>
      <c r="K20" s="23">
        <v>2847.3652434363325</v>
      </c>
      <c r="L20" s="23">
        <v>10.058905658325894</v>
      </c>
      <c r="M20" s="23"/>
      <c r="N20" s="23"/>
      <c r="O20" s="23"/>
      <c r="P20" s="24"/>
    </row>
    <row r="21" spans="1:16" ht="15.75" x14ac:dyDescent="0.25">
      <c r="A21" s="61" t="s">
        <v>33</v>
      </c>
      <c r="B21" s="14"/>
      <c r="C21" s="14"/>
      <c r="D21" s="14" t="s">
        <v>17</v>
      </c>
      <c r="E21" s="14"/>
      <c r="F21" s="22">
        <v>2798.74</v>
      </c>
      <c r="G21" s="23">
        <v>634.09432814019397</v>
      </c>
      <c r="H21" s="23">
        <v>11.29386362389641</v>
      </c>
      <c r="I21" s="23">
        <v>11.177218923338804</v>
      </c>
      <c r="J21" s="23">
        <v>29.594579848617624</v>
      </c>
      <c r="K21" s="23">
        <v>341.27083663464293</v>
      </c>
      <c r="L21" s="23">
        <v>1.1177218943746059</v>
      </c>
      <c r="M21" s="23"/>
      <c r="N21" s="23"/>
      <c r="O21" s="23"/>
      <c r="P21" s="24"/>
    </row>
    <row r="22" spans="1:16" ht="15.75" x14ac:dyDescent="0.25">
      <c r="A22" s="61" t="s">
        <v>34</v>
      </c>
      <c r="B22" s="14"/>
      <c r="C22" s="14"/>
      <c r="D22" s="14" t="s">
        <v>19</v>
      </c>
      <c r="E22" s="14"/>
      <c r="F22" s="22">
        <v>2323.42</v>
      </c>
      <c r="G22" s="23">
        <v>2181.3036480498545</v>
      </c>
      <c r="H22" s="23">
        <v>51.780633605208244</v>
      </c>
      <c r="I22" s="23">
        <v>40.95999450630957</v>
      </c>
      <c r="J22" s="23">
        <v>156.10286870821838</v>
      </c>
      <c r="K22" s="23">
        <v>2071.0110420328547</v>
      </c>
      <c r="L22" s="23">
        <v>4.9948781340660267</v>
      </c>
      <c r="M22" s="23"/>
      <c r="N22" s="23"/>
      <c r="O22" s="23"/>
      <c r="P22" s="24"/>
    </row>
    <row r="23" spans="1:16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1:16" ht="15.75" x14ac:dyDescent="0.25">
      <c r="A24" s="61" t="s">
        <v>36</v>
      </c>
      <c r="B24" s="14"/>
      <c r="C24" s="14"/>
      <c r="D24" s="14" t="s">
        <v>37</v>
      </c>
      <c r="E24" s="14"/>
      <c r="F24" s="22">
        <v>75889.580000000016</v>
      </c>
      <c r="G24" s="23">
        <v>10324.872576414517</v>
      </c>
      <c r="H24" s="23">
        <v>230.32748532933385</v>
      </c>
      <c r="I24" s="23">
        <v>201.09267678551842</v>
      </c>
      <c r="J24" s="23">
        <v>784.66077255212247</v>
      </c>
      <c r="K24" s="23">
        <v>6562.083004704924</v>
      </c>
      <c r="L24" s="23">
        <v>36.018732009244275</v>
      </c>
      <c r="M24" s="23"/>
      <c r="N24" s="23"/>
      <c r="O24" s="23"/>
      <c r="P24" s="24"/>
    </row>
    <row r="25" spans="1:16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1:16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P26" si="3">SUM(F27:F33)</f>
        <v>2883.9572421146227</v>
      </c>
      <c r="G26" s="17">
        <f t="shared" si="3"/>
        <v>3338.0609824678868</v>
      </c>
      <c r="H26" s="17">
        <f t="shared" si="3"/>
        <v>203.87811585119456</v>
      </c>
      <c r="I26" s="17">
        <f t="shared" si="3"/>
        <v>11.778500000000001</v>
      </c>
      <c r="J26" s="17">
        <f t="shared" si="3"/>
        <v>3037.3729009409685</v>
      </c>
      <c r="K26" s="17">
        <f t="shared" si="3"/>
        <v>1081.25983</v>
      </c>
      <c r="L26" s="17">
        <f t="shared" si="3"/>
        <v>1.3516298</v>
      </c>
      <c r="M26" s="17">
        <f t="shared" si="3"/>
        <v>95.42</v>
      </c>
      <c r="N26" s="17">
        <f t="shared" si="3"/>
        <v>0</v>
      </c>
      <c r="O26" s="18">
        <f t="shared" si="3"/>
        <v>0</v>
      </c>
      <c r="P26" s="19">
        <f t="shared" si="3"/>
        <v>0</v>
      </c>
    </row>
    <row r="27" spans="1:16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1:16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1:16" ht="15.75" x14ac:dyDescent="0.25">
      <c r="A29" s="61" t="s">
        <v>43</v>
      </c>
      <c r="B29" s="14"/>
      <c r="C29" s="14"/>
      <c r="D29" s="14" t="s">
        <v>17</v>
      </c>
      <c r="E29" s="14"/>
      <c r="F29" s="22">
        <v>766.37024100000008</v>
      </c>
      <c r="G29" s="23">
        <v>57.926699999999997</v>
      </c>
      <c r="H29" s="23">
        <v>2.8963349999999997</v>
      </c>
      <c r="I29" s="23">
        <v>1.7378010000000002</v>
      </c>
      <c r="J29" s="23">
        <v>23.170679999999997</v>
      </c>
      <c r="K29" s="23">
        <v>44.835266000000004</v>
      </c>
      <c r="L29" s="23">
        <v>0.34755999999999998</v>
      </c>
      <c r="M29" s="23"/>
      <c r="N29" s="23"/>
      <c r="O29" s="23"/>
      <c r="P29" s="24"/>
    </row>
    <row r="30" spans="1:16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1:16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3"/>
      <c r="O31" s="23"/>
      <c r="P31" s="24"/>
    </row>
    <row r="32" spans="1:16" ht="15.75" x14ac:dyDescent="0.25">
      <c r="A32" s="61" t="s">
        <v>46</v>
      </c>
      <c r="B32" s="14"/>
      <c r="C32" s="14"/>
      <c r="D32" s="14" t="s">
        <v>47</v>
      </c>
      <c r="E32" s="14"/>
      <c r="F32" s="22">
        <v>2117.5870011146226</v>
      </c>
      <c r="G32" s="23">
        <v>3280.1342824678868</v>
      </c>
      <c r="H32" s="23">
        <v>200.98178085119457</v>
      </c>
      <c r="I32" s="23">
        <v>10.040699</v>
      </c>
      <c r="J32" s="23">
        <v>3014.2022209409683</v>
      </c>
      <c r="K32" s="23">
        <v>1036.4245639999999</v>
      </c>
      <c r="L32" s="23">
        <v>1.0040697999999999</v>
      </c>
      <c r="M32" s="23">
        <v>95.42</v>
      </c>
      <c r="N32" s="23"/>
      <c r="O32" s="23"/>
      <c r="P32" s="24"/>
    </row>
    <row r="33" spans="1:17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1:17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1:17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P35" si="4">SUM(F36:F41)</f>
        <v>614.49982599999998</v>
      </c>
      <c r="G35" s="17">
        <f t="shared" si="4"/>
        <v>2953.5134579999994</v>
      </c>
      <c r="H35" s="17">
        <f t="shared" si="4"/>
        <v>266.55145900000002</v>
      </c>
      <c r="I35" s="17">
        <f t="shared" si="4"/>
        <v>805.14677000000006</v>
      </c>
      <c r="J35" s="17">
        <f t="shared" si="4"/>
        <v>521.60607299999992</v>
      </c>
      <c r="K35" s="17">
        <f t="shared" si="4"/>
        <v>458.64641400000005</v>
      </c>
      <c r="L35" s="17">
        <f t="shared" si="4"/>
        <v>2.6761119999999998</v>
      </c>
      <c r="M35" s="17">
        <f t="shared" si="4"/>
        <v>0</v>
      </c>
      <c r="N35" s="17">
        <f t="shared" si="4"/>
        <v>0</v>
      </c>
      <c r="O35" s="18">
        <f t="shared" si="4"/>
        <v>0</v>
      </c>
      <c r="P35" s="19">
        <f t="shared" si="4"/>
        <v>0</v>
      </c>
    </row>
    <row r="36" spans="1:17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1:17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1:17" ht="15.75" x14ac:dyDescent="0.25">
      <c r="A38" s="61" t="s">
        <v>54</v>
      </c>
      <c r="B38" s="14"/>
      <c r="C38" s="14"/>
      <c r="D38" s="14" t="s">
        <v>17</v>
      </c>
      <c r="E38" s="14"/>
      <c r="F38" s="22">
        <v>354.34403699999996</v>
      </c>
      <c r="G38" s="23">
        <v>66.940327000000011</v>
      </c>
      <c r="H38" s="23">
        <v>6.7953769999999958</v>
      </c>
      <c r="I38" s="23">
        <v>0.70474899999999996</v>
      </c>
      <c r="J38" s="23">
        <v>77.926225000000017</v>
      </c>
      <c r="K38" s="23">
        <v>45.842643999999993</v>
      </c>
      <c r="L38" s="23">
        <v>0.65268899999999996</v>
      </c>
      <c r="M38" s="23"/>
      <c r="N38" s="23"/>
      <c r="O38" s="23"/>
      <c r="P38" s="24"/>
    </row>
    <row r="39" spans="1:17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/>
      <c r="H39" s="23"/>
      <c r="I39" s="23"/>
      <c r="J39" s="23"/>
      <c r="K39" s="23"/>
      <c r="L39" s="23"/>
      <c r="M39" s="23"/>
      <c r="N39" s="23"/>
      <c r="O39" s="23"/>
      <c r="P39" s="24"/>
    </row>
    <row r="40" spans="1:17" ht="15.75" x14ac:dyDescent="0.25">
      <c r="A40" s="61" t="s">
        <v>56</v>
      </c>
      <c r="B40" s="14"/>
      <c r="C40" s="14"/>
      <c r="D40" s="14" t="s">
        <v>21</v>
      </c>
      <c r="E40" s="14"/>
      <c r="F40" s="22">
        <v>240.56402000000003</v>
      </c>
      <c r="G40" s="23">
        <v>2575.9488579999997</v>
      </c>
      <c r="H40" s="23">
        <v>245.53760500000001</v>
      </c>
      <c r="I40" s="23">
        <v>801.42469100000005</v>
      </c>
      <c r="J40" s="23">
        <v>405.17961299999996</v>
      </c>
      <c r="K40" s="23">
        <v>263.102846</v>
      </c>
      <c r="L40" s="23">
        <v>1.659362</v>
      </c>
      <c r="M40" s="23"/>
      <c r="N40" s="23"/>
      <c r="O40" s="23"/>
      <c r="P40" s="24"/>
    </row>
    <row r="41" spans="1:17" ht="15.75" x14ac:dyDescent="0.25">
      <c r="A41" s="61" t="s">
        <v>57</v>
      </c>
      <c r="B41" s="14"/>
      <c r="C41" s="14"/>
      <c r="D41" s="14" t="s">
        <v>58</v>
      </c>
      <c r="E41" s="14"/>
      <c r="F41" s="22">
        <v>19.591768999999999</v>
      </c>
      <c r="G41" s="23">
        <v>310.62427300000002</v>
      </c>
      <c r="H41" s="23">
        <v>14.218477</v>
      </c>
      <c r="I41" s="23">
        <v>3.0173299999999998</v>
      </c>
      <c r="J41" s="23">
        <v>38.500235000000004</v>
      </c>
      <c r="K41" s="23">
        <v>149.70092400000001</v>
      </c>
      <c r="L41" s="23">
        <v>0.36406099999999997</v>
      </c>
      <c r="M41" s="23"/>
      <c r="N41" s="23"/>
      <c r="O41" s="23"/>
      <c r="P41" s="24"/>
    </row>
    <row r="42" spans="1:17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1:17" ht="19.5" thickBot="1" x14ac:dyDescent="0.35">
      <c r="A43" s="61"/>
      <c r="B43" s="25" t="s">
        <v>59</v>
      </c>
      <c r="C43" s="14"/>
      <c r="D43" s="25"/>
      <c r="E43" s="14"/>
      <c r="F43" s="26">
        <f>SUM(F35,F26,F18,F11,F4)</f>
        <v>1239334.1477970916</v>
      </c>
      <c r="G43" s="27">
        <f t="shared" ref="G43:P43" si="5">SUM(G35,G26,G18,G11,G4)</f>
        <v>290824.34072398685</v>
      </c>
      <c r="H43" s="27">
        <f t="shared" si="5"/>
        <v>1887.4940023264157</v>
      </c>
      <c r="I43" s="27">
        <f t="shared" si="5"/>
        <v>1964.4902930672429</v>
      </c>
      <c r="J43" s="27">
        <f t="shared" si="5"/>
        <v>16729.233256594245</v>
      </c>
      <c r="K43" s="27">
        <f t="shared" si="5"/>
        <v>84765.160542291647</v>
      </c>
      <c r="L43" s="27">
        <f t="shared" si="5"/>
        <v>1517.69743718061</v>
      </c>
      <c r="M43" s="27">
        <f t="shared" si="5"/>
        <v>97.495522000000008</v>
      </c>
      <c r="N43" s="27">
        <f t="shared" si="5"/>
        <v>0</v>
      </c>
      <c r="O43" s="27">
        <f t="shared" si="5"/>
        <v>0</v>
      </c>
      <c r="P43" s="28">
        <f t="shared" si="5"/>
        <v>0</v>
      </c>
      <c r="Q43" s="29"/>
    </row>
    <row r="44" spans="1:17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7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7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ACIDIFICADORES, PRECURSORES DE OZONO Y GASES DE EFECTO INVERNADERO</v>
      </c>
      <c r="G46" s="199"/>
      <c r="H46" s="199"/>
      <c r="I46" s="199"/>
      <c r="J46" s="199"/>
      <c r="K46" s="199"/>
      <c r="L46" s="199"/>
      <c r="M46" s="199"/>
      <c r="N46" s="199"/>
      <c r="O46" s="199"/>
      <c r="P46" s="200"/>
      <c r="Q46" s="7"/>
    </row>
    <row r="47" spans="1:17" s="8" customFormat="1" ht="15.75" thickBot="1" x14ac:dyDescent="0.3">
      <c r="A47" s="174"/>
      <c r="B47" s="32"/>
      <c r="C47" s="32"/>
      <c r="D47" s="32"/>
      <c r="E47" s="9"/>
      <c r="F47" s="11" t="str">
        <f t="shared" ref="F47:P47" si="6">F$3</f>
        <v>SOx (t)</v>
      </c>
      <c r="G47" s="12" t="str">
        <f t="shared" si="6"/>
        <v>NOx (t)</v>
      </c>
      <c r="H47" s="12" t="str">
        <f t="shared" si="6"/>
        <v>COVNM (t)</v>
      </c>
      <c r="I47" s="12" t="str">
        <f t="shared" si="6"/>
        <v>CH4 (t)</v>
      </c>
      <c r="J47" s="12" t="str">
        <f t="shared" si="6"/>
        <v>CO (t)</v>
      </c>
      <c r="K47" s="12" t="str">
        <f t="shared" si="6"/>
        <v>CO2 (kt)</v>
      </c>
      <c r="L47" s="12" t="str">
        <f t="shared" si="6"/>
        <v>N2O (t)</v>
      </c>
      <c r="M47" s="12" t="str">
        <f t="shared" si="6"/>
        <v>NH3 (t)</v>
      </c>
      <c r="N47" s="12" t="str">
        <f t="shared" si="6"/>
        <v>SF6 (t CO2eq)</v>
      </c>
      <c r="O47" s="12" t="str">
        <f t="shared" si="6"/>
        <v>HFC (t CO2eq)</v>
      </c>
      <c r="P47" s="13" t="str">
        <f t="shared" si="6"/>
        <v>PFC (t CO2eq)</v>
      </c>
      <c r="Q47" s="7"/>
    </row>
    <row r="48" spans="1:17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P48" si="7">SUM(F49:F54)</f>
        <v>7793.3383359999962</v>
      </c>
      <c r="G48" s="17">
        <f t="shared" si="7"/>
        <v>6656.063862</v>
      </c>
      <c r="H48" s="17">
        <f t="shared" si="7"/>
        <v>371.72089699999992</v>
      </c>
      <c r="I48" s="17">
        <f t="shared" si="7"/>
        <v>903.79038200000014</v>
      </c>
      <c r="J48" s="17">
        <f t="shared" si="7"/>
        <v>2986.6311639999994</v>
      </c>
      <c r="K48" s="17">
        <f t="shared" si="7"/>
        <v>5496.6038450000015</v>
      </c>
      <c r="L48" s="17">
        <f t="shared" si="7"/>
        <v>30.36768099999999</v>
      </c>
      <c r="M48" s="17">
        <f t="shared" si="7"/>
        <v>0</v>
      </c>
      <c r="N48" s="17">
        <f t="shared" si="7"/>
        <v>0</v>
      </c>
      <c r="O48" s="18">
        <f t="shared" si="7"/>
        <v>0</v>
      </c>
      <c r="P48" s="19">
        <f t="shared" si="7"/>
        <v>0</v>
      </c>
    </row>
    <row r="49" spans="1:16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1:16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1:16" ht="15.75" x14ac:dyDescent="0.25">
      <c r="A51" s="61" t="s">
        <v>65</v>
      </c>
      <c r="B51" s="14"/>
      <c r="C51" s="14"/>
      <c r="D51" s="14" t="s">
        <v>17</v>
      </c>
      <c r="E51" s="33"/>
      <c r="F51" s="22">
        <v>7754.0151819999965</v>
      </c>
      <c r="G51" s="23">
        <v>6240.8917289999999</v>
      </c>
      <c r="H51" s="23">
        <v>318.71938499999993</v>
      </c>
      <c r="I51" s="23">
        <v>643.77642000000014</v>
      </c>
      <c r="J51" s="23">
        <v>2919.9903659999995</v>
      </c>
      <c r="K51" s="23">
        <v>5365.2976540000009</v>
      </c>
      <c r="L51" s="23">
        <v>29.75036399999999</v>
      </c>
      <c r="M51" s="23"/>
      <c r="N51" s="23"/>
      <c r="O51" s="23"/>
      <c r="P51" s="24"/>
    </row>
    <row r="52" spans="1:16" ht="15.75" x14ac:dyDescent="0.25">
      <c r="A52" s="61" t="s">
        <v>66</v>
      </c>
      <c r="B52" s="14"/>
      <c r="C52" s="14"/>
      <c r="D52" s="14" t="s">
        <v>67</v>
      </c>
      <c r="E52" s="33"/>
      <c r="F52" s="22">
        <v>24.995407999999998</v>
      </c>
      <c r="G52" s="23">
        <v>82.027102999999968</v>
      </c>
      <c r="H52" s="23">
        <v>1.350738</v>
      </c>
      <c r="I52" s="23">
        <v>9.2687779999999975</v>
      </c>
      <c r="J52" s="23">
        <v>5.154024999999999</v>
      </c>
      <c r="K52" s="23">
        <v>85.297908000000021</v>
      </c>
      <c r="L52" s="23">
        <v>0.39931200000000006</v>
      </c>
      <c r="M52" s="23"/>
      <c r="N52" s="23"/>
      <c r="O52" s="23"/>
      <c r="P52" s="24"/>
    </row>
    <row r="53" spans="1:16" ht="15.75" x14ac:dyDescent="0.25">
      <c r="A53" s="61" t="s">
        <v>68</v>
      </c>
      <c r="B53" s="14"/>
      <c r="C53" s="14"/>
      <c r="D53" s="14" t="s">
        <v>21</v>
      </c>
      <c r="E53" s="33"/>
      <c r="F53" s="22">
        <v>14.327746000000001</v>
      </c>
      <c r="G53" s="23">
        <v>333.14502999999991</v>
      </c>
      <c r="H53" s="23">
        <v>51.650774000000006</v>
      </c>
      <c r="I53" s="23">
        <v>250.74518399999997</v>
      </c>
      <c r="J53" s="23">
        <v>61.486772999999999</v>
      </c>
      <c r="K53" s="23">
        <v>46.008282999999999</v>
      </c>
      <c r="L53" s="23">
        <v>0.21800499999999998</v>
      </c>
      <c r="M53" s="23"/>
      <c r="N53" s="23"/>
      <c r="O53" s="23"/>
      <c r="P53" s="24"/>
    </row>
    <row r="54" spans="1:16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1:16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1:16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P56" si="8">SUM(F57:F61)</f>
        <v>18115.950910999993</v>
      </c>
      <c r="G56" s="17">
        <f t="shared" si="8"/>
        <v>18907.676458999998</v>
      </c>
      <c r="H56" s="17">
        <f t="shared" si="8"/>
        <v>42336.951088000002</v>
      </c>
      <c r="I56" s="17">
        <f t="shared" si="8"/>
        <v>30081.024325000002</v>
      </c>
      <c r="J56" s="17">
        <f t="shared" si="8"/>
        <v>375892.78003500012</v>
      </c>
      <c r="K56" s="17">
        <f t="shared" si="8"/>
        <v>15007.810402000001</v>
      </c>
      <c r="L56" s="17">
        <f t="shared" si="8"/>
        <v>411.86544199999997</v>
      </c>
      <c r="M56" s="17">
        <f t="shared" si="8"/>
        <v>5332.4220339999993</v>
      </c>
      <c r="N56" s="17">
        <f t="shared" si="8"/>
        <v>0</v>
      </c>
      <c r="O56" s="18">
        <f t="shared" si="8"/>
        <v>0</v>
      </c>
      <c r="P56" s="19">
        <f t="shared" si="8"/>
        <v>0</v>
      </c>
    </row>
    <row r="57" spans="1:16" ht="15.75" x14ac:dyDescent="0.25">
      <c r="A57" s="61" t="s">
        <v>73</v>
      </c>
      <c r="B57" s="14"/>
      <c r="C57" s="14"/>
      <c r="D57" s="14" t="s">
        <v>74</v>
      </c>
      <c r="E57" s="33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6"/>
    </row>
    <row r="58" spans="1:16" ht="15.75" x14ac:dyDescent="0.25">
      <c r="A58" s="61" t="s">
        <v>75</v>
      </c>
      <c r="B58" s="14"/>
      <c r="C58" s="14"/>
      <c r="D58" s="14" t="s">
        <v>17</v>
      </c>
      <c r="E58" s="33"/>
      <c r="F58" s="22">
        <v>17474.410757999995</v>
      </c>
      <c r="G58" s="23">
        <v>15671.320807</v>
      </c>
      <c r="H58" s="23">
        <v>10012.717533999999</v>
      </c>
      <c r="I58" s="23">
        <v>12584.474322000002</v>
      </c>
      <c r="J58" s="23">
        <v>142605.4465940001</v>
      </c>
      <c r="K58" s="23">
        <v>15007.810402000001</v>
      </c>
      <c r="L58" s="23">
        <v>178.57811799999999</v>
      </c>
      <c r="M58" s="23">
        <v>1572.1899909999997</v>
      </c>
      <c r="N58" s="23"/>
      <c r="O58" s="23"/>
      <c r="P58" s="24"/>
    </row>
    <row r="59" spans="1:16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1:16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1:16" ht="15.75" x14ac:dyDescent="0.25">
      <c r="A61" s="61" t="s">
        <v>78</v>
      </c>
      <c r="B61" s="14"/>
      <c r="C61" s="14"/>
      <c r="D61" s="14" t="s">
        <v>79</v>
      </c>
      <c r="E61" s="33"/>
      <c r="F61" s="22">
        <v>641.54015299999992</v>
      </c>
      <c r="G61" s="23">
        <v>3236.3556519999997</v>
      </c>
      <c r="H61" s="23">
        <v>32324.233553999999</v>
      </c>
      <c r="I61" s="23">
        <v>17496.550003</v>
      </c>
      <c r="J61" s="23">
        <v>233287.33344100002</v>
      </c>
      <c r="K61" s="23"/>
      <c r="L61" s="23">
        <v>233.28732399999998</v>
      </c>
      <c r="M61" s="23">
        <v>3760.2320429999995</v>
      </c>
      <c r="N61" s="23"/>
      <c r="O61" s="23"/>
      <c r="P61" s="24"/>
    </row>
    <row r="62" spans="1:16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4"/>
    </row>
    <row r="63" spans="1:16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P63" si="9">SUM(F64:F68)</f>
        <v>860.64639799999998</v>
      </c>
      <c r="G63" s="17">
        <f t="shared" si="9"/>
        <v>15266.403510000006</v>
      </c>
      <c r="H63" s="17">
        <f t="shared" si="9"/>
        <v>811.6815039999999</v>
      </c>
      <c r="I63" s="17">
        <f t="shared" si="9"/>
        <v>186.40612099999998</v>
      </c>
      <c r="J63" s="17">
        <f t="shared" si="9"/>
        <v>2236.8422410000003</v>
      </c>
      <c r="K63" s="17">
        <f t="shared" si="9"/>
        <v>1473.764332</v>
      </c>
      <c r="L63" s="17">
        <f t="shared" si="9"/>
        <v>10.306102999999998</v>
      </c>
      <c r="M63" s="17">
        <f t="shared" si="9"/>
        <v>0</v>
      </c>
      <c r="N63" s="17">
        <f t="shared" si="9"/>
        <v>0</v>
      </c>
      <c r="O63" s="18">
        <f t="shared" si="9"/>
        <v>0</v>
      </c>
      <c r="P63" s="19">
        <f t="shared" si="9"/>
        <v>0</v>
      </c>
    </row>
    <row r="64" spans="1:16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1:17" ht="15.75" x14ac:dyDescent="0.25">
      <c r="A65" s="61" t="s">
        <v>83</v>
      </c>
      <c r="B65" s="14"/>
      <c r="C65" s="14"/>
      <c r="D65" s="14" t="s">
        <v>17</v>
      </c>
      <c r="E65" s="33"/>
      <c r="F65" s="22">
        <v>51.781465999999995</v>
      </c>
      <c r="G65" s="23">
        <v>190.117152</v>
      </c>
      <c r="H65" s="23">
        <v>9.5058599999999984</v>
      </c>
      <c r="I65" s="23">
        <v>22.860591000000003</v>
      </c>
      <c r="J65" s="23">
        <v>129.93116999999998</v>
      </c>
      <c r="K65" s="23">
        <v>263.03244500000005</v>
      </c>
      <c r="L65" s="23">
        <v>0.49337599999999998</v>
      </c>
      <c r="M65" s="23"/>
      <c r="N65" s="23"/>
      <c r="O65" s="23"/>
      <c r="P65" s="24"/>
    </row>
    <row r="66" spans="1:17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1:17" ht="15.75" x14ac:dyDescent="0.25">
      <c r="A67" s="61" t="s">
        <v>85</v>
      </c>
      <c r="B67" s="14"/>
      <c r="C67" s="14"/>
      <c r="D67" s="14" t="s">
        <v>21</v>
      </c>
      <c r="E67" s="33"/>
      <c r="F67" s="22">
        <v>808.86493199999995</v>
      </c>
      <c r="G67" s="23">
        <v>15076.286358000005</v>
      </c>
      <c r="H67" s="23">
        <v>802.17564399999992</v>
      </c>
      <c r="I67" s="23">
        <v>163.54552999999999</v>
      </c>
      <c r="J67" s="23">
        <v>2106.9110710000004</v>
      </c>
      <c r="K67" s="23">
        <v>1210.7318869999999</v>
      </c>
      <c r="L67" s="23">
        <v>9.8127269999999989</v>
      </c>
      <c r="M67" s="23"/>
      <c r="N67" s="23"/>
      <c r="O67" s="23"/>
      <c r="P67" s="24"/>
    </row>
    <row r="68" spans="1:17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1:17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1:17" ht="19.5" thickBot="1" x14ac:dyDescent="0.35">
      <c r="A70" s="61"/>
      <c r="B70" s="25" t="s">
        <v>87</v>
      </c>
      <c r="C70" s="14"/>
      <c r="D70" s="14"/>
      <c r="E70" s="33"/>
      <c r="F70" s="26">
        <f>SUM(F63,F56,F48)</f>
        <v>26769.93564499999</v>
      </c>
      <c r="G70" s="27">
        <f t="shared" ref="G70:P70" si="10">SUM(G63,G56,G48)</f>
        <v>40830.143831000009</v>
      </c>
      <c r="H70" s="27">
        <f t="shared" si="10"/>
        <v>43520.353489000001</v>
      </c>
      <c r="I70" s="27">
        <f t="shared" si="10"/>
        <v>31171.220828000001</v>
      </c>
      <c r="J70" s="27">
        <f t="shared" si="10"/>
        <v>381116.25344000012</v>
      </c>
      <c r="K70" s="27">
        <f t="shared" si="10"/>
        <v>21978.178579000003</v>
      </c>
      <c r="L70" s="27">
        <f t="shared" si="10"/>
        <v>452.53922599999999</v>
      </c>
      <c r="M70" s="27">
        <f t="shared" si="10"/>
        <v>5332.4220339999993</v>
      </c>
      <c r="N70" s="27">
        <f t="shared" si="10"/>
        <v>0</v>
      </c>
      <c r="O70" s="27">
        <f t="shared" si="10"/>
        <v>0</v>
      </c>
      <c r="P70" s="28">
        <f t="shared" si="10"/>
        <v>0</v>
      </c>
      <c r="Q70" s="29"/>
    </row>
    <row r="71" spans="1:17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7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7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ACIDIFICADORES, PRECURSORES DE OZONO Y GASES DE EFECTO INVERNADERO</v>
      </c>
      <c r="G73" s="199"/>
      <c r="H73" s="199"/>
      <c r="I73" s="199"/>
      <c r="J73" s="199"/>
      <c r="K73" s="199"/>
      <c r="L73" s="199"/>
      <c r="M73" s="199"/>
      <c r="N73" s="199"/>
      <c r="O73" s="199"/>
      <c r="P73" s="200"/>
    </row>
    <row r="74" spans="1:17" ht="15.75" thickBot="1" x14ac:dyDescent="0.3">
      <c r="A74" s="174"/>
      <c r="B74" s="32"/>
      <c r="C74" s="32"/>
      <c r="D74" s="32"/>
      <c r="E74" s="9"/>
      <c r="F74" s="11" t="str">
        <f t="shared" ref="F74:P74" si="11">F$3</f>
        <v>SOx (t)</v>
      </c>
      <c r="G74" s="12" t="str">
        <f t="shared" si="11"/>
        <v>NOx (t)</v>
      </c>
      <c r="H74" s="12" t="str">
        <f t="shared" si="11"/>
        <v>COVNM (t)</v>
      </c>
      <c r="I74" s="12" t="str">
        <f t="shared" si="11"/>
        <v>CH4 (t)</v>
      </c>
      <c r="J74" s="12" t="str">
        <f t="shared" si="11"/>
        <v>CO (t)</v>
      </c>
      <c r="K74" s="12" t="str">
        <f t="shared" si="11"/>
        <v>CO2 (kt)</v>
      </c>
      <c r="L74" s="12" t="str">
        <f t="shared" si="11"/>
        <v>N2O (t)</v>
      </c>
      <c r="M74" s="12" t="str">
        <f t="shared" si="11"/>
        <v>NH3 (t)</v>
      </c>
      <c r="N74" s="12" t="str">
        <f t="shared" si="11"/>
        <v>SF6 (t CO2eq)</v>
      </c>
      <c r="O74" s="12" t="str">
        <f t="shared" si="11"/>
        <v>HFC (t CO2eq)</v>
      </c>
      <c r="P74" s="13" t="str">
        <f t="shared" si="11"/>
        <v>PFC (t CO2eq)</v>
      </c>
    </row>
    <row r="75" spans="1:17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P75" si="12">SUM(F76:F81)</f>
        <v>152427.43739171632</v>
      </c>
      <c r="G75" s="17">
        <f t="shared" si="12"/>
        <v>46297.430741632925</v>
      </c>
      <c r="H75" s="17">
        <f t="shared" si="12"/>
        <v>18115.549848655537</v>
      </c>
      <c r="I75" s="17">
        <f t="shared" si="12"/>
        <v>14193.313961667051</v>
      </c>
      <c r="J75" s="17">
        <f t="shared" si="12"/>
        <v>34886.233996958297</v>
      </c>
      <c r="K75" s="17">
        <f t="shared" si="12"/>
        <v>28463.424844611065</v>
      </c>
      <c r="L75" s="17">
        <f t="shared" si="12"/>
        <v>399.85676755935458</v>
      </c>
      <c r="M75" s="17">
        <f t="shared" si="12"/>
        <v>1034.1488033413468</v>
      </c>
      <c r="N75" s="17">
        <f t="shared" si="12"/>
        <v>0</v>
      </c>
      <c r="O75" s="18">
        <f t="shared" si="12"/>
        <v>0</v>
      </c>
      <c r="P75" s="19">
        <f t="shared" si="12"/>
        <v>0</v>
      </c>
    </row>
    <row r="76" spans="1:17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39"/>
      <c r="O76" s="39"/>
      <c r="P76" s="40"/>
    </row>
    <row r="77" spans="1:17" ht="15.75" x14ac:dyDescent="0.25">
      <c r="A77" s="61" t="s">
        <v>92</v>
      </c>
      <c r="B77" s="14"/>
      <c r="C77" s="14"/>
      <c r="D77" s="14" t="s">
        <v>15</v>
      </c>
      <c r="E77" s="33"/>
      <c r="F77" s="38">
        <v>20903.579502778448</v>
      </c>
      <c r="G77" s="39">
        <v>5533.4260514018961</v>
      </c>
      <c r="H77" s="39">
        <v>225.86732214426692</v>
      </c>
      <c r="I77" s="39">
        <v>295.98137708123352</v>
      </c>
      <c r="J77" s="39">
        <v>2755.9386544094641</v>
      </c>
      <c r="K77" s="39">
        <v>3540.5818415779531</v>
      </c>
      <c r="L77" s="39">
        <v>69.33972860480452</v>
      </c>
      <c r="M77" s="39"/>
      <c r="N77" s="39"/>
      <c r="O77" s="39"/>
      <c r="P77" s="40"/>
    </row>
    <row r="78" spans="1:17" ht="15.75" x14ac:dyDescent="0.25">
      <c r="A78" s="61" t="s">
        <v>93</v>
      </c>
      <c r="B78" s="14"/>
      <c r="C78" s="14"/>
      <c r="D78" s="14" t="s">
        <v>17</v>
      </c>
      <c r="E78" s="33"/>
      <c r="F78" s="38">
        <v>111567.71450220155</v>
      </c>
      <c r="G78" s="39">
        <v>30203.527035909672</v>
      </c>
      <c r="H78" s="39">
        <v>15641.707777873202</v>
      </c>
      <c r="I78" s="39">
        <v>1464.9310924258177</v>
      </c>
      <c r="J78" s="39">
        <v>29096.415709248697</v>
      </c>
      <c r="K78" s="39">
        <v>19516.504270309844</v>
      </c>
      <c r="L78" s="39">
        <v>313.67173010055006</v>
      </c>
      <c r="M78" s="39">
        <v>1034.1488033413468</v>
      </c>
      <c r="N78" s="39"/>
      <c r="O78" s="39"/>
      <c r="P78" s="40"/>
    </row>
    <row r="79" spans="1:17" ht="15.75" x14ac:dyDescent="0.25">
      <c r="A79" s="61" t="s">
        <v>94</v>
      </c>
      <c r="B79" s="14"/>
      <c r="C79" s="14"/>
      <c r="D79" s="14" t="s">
        <v>19</v>
      </c>
      <c r="E79" s="33"/>
      <c r="F79" s="38">
        <v>13189.821632058309</v>
      </c>
      <c r="G79" s="39">
        <v>5802.2069370013596</v>
      </c>
      <c r="H79" s="39">
        <v>285.97107363806794</v>
      </c>
      <c r="I79" s="39">
        <v>84.430664780000001</v>
      </c>
      <c r="J79" s="39">
        <v>1347.2608645001362</v>
      </c>
      <c r="K79" s="39">
        <v>3821.540362537266</v>
      </c>
      <c r="L79" s="39">
        <v>11.466009977999997</v>
      </c>
      <c r="M79" s="39"/>
      <c r="N79" s="39"/>
      <c r="O79" s="39"/>
      <c r="P79" s="40"/>
    </row>
    <row r="80" spans="1:17" ht="15.75" x14ac:dyDescent="0.25">
      <c r="A80" s="61" t="s">
        <v>95</v>
      </c>
      <c r="B80" s="14"/>
      <c r="C80" s="14"/>
      <c r="D80" s="14" t="s">
        <v>21</v>
      </c>
      <c r="E80" s="33"/>
      <c r="F80" s="38">
        <v>6766.3217546779997</v>
      </c>
      <c r="G80" s="39">
        <v>4758.2707173200006</v>
      </c>
      <c r="H80" s="39">
        <v>1962.0036749999997</v>
      </c>
      <c r="I80" s="39">
        <v>12347.970827379999</v>
      </c>
      <c r="J80" s="39">
        <v>1686.6187687999995</v>
      </c>
      <c r="K80" s="39">
        <v>1584.7983701860005</v>
      </c>
      <c r="L80" s="39">
        <v>5.379298876</v>
      </c>
      <c r="M80" s="39"/>
      <c r="N80" s="39"/>
      <c r="O80" s="39"/>
      <c r="P80" s="40"/>
    </row>
    <row r="81" spans="1:16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39"/>
      <c r="O81" s="39"/>
      <c r="P81" s="40"/>
    </row>
    <row r="82" spans="1:16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39"/>
      <c r="O82" s="39"/>
      <c r="P82" s="40"/>
    </row>
    <row r="83" spans="1:16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P83" si="13">SUM(F84:F86)</f>
        <v>2212.0501271071689</v>
      </c>
      <c r="G83" s="17">
        <f t="shared" si="13"/>
        <v>5970.8764673012083</v>
      </c>
      <c r="H83" s="17">
        <f t="shared" si="13"/>
        <v>7.7875345855742797</v>
      </c>
      <c r="I83" s="17">
        <f t="shared" si="13"/>
        <v>155.12951291000002</v>
      </c>
      <c r="J83" s="17">
        <f t="shared" si="13"/>
        <v>175.39415740674281</v>
      </c>
      <c r="K83" s="17">
        <f t="shared" si="13"/>
        <v>2470.2301187786929</v>
      </c>
      <c r="L83" s="17">
        <f t="shared" si="13"/>
        <v>21.286786434000003</v>
      </c>
      <c r="M83" s="17">
        <f t="shared" si="13"/>
        <v>0</v>
      </c>
      <c r="N83" s="17">
        <f t="shared" si="13"/>
        <v>0</v>
      </c>
      <c r="O83" s="18">
        <f t="shared" si="13"/>
        <v>0</v>
      </c>
      <c r="P83" s="19">
        <f t="shared" si="13"/>
        <v>0</v>
      </c>
    </row>
    <row r="84" spans="1:16" ht="15.75" x14ac:dyDescent="0.25">
      <c r="A84" s="61" t="s">
        <v>99</v>
      </c>
      <c r="B84" s="14"/>
      <c r="C84" s="14"/>
      <c r="D84" s="14" t="s">
        <v>100</v>
      </c>
      <c r="E84" s="33"/>
      <c r="F84" s="38">
        <v>203.86831761104929</v>
      </c>
      <c r="G84" s="39">
        <v>83.445810469999998</v>
      </c>
      <c r="H84" s="39">
        <v>3.5950000000000002</v>
      </c>
      <c r="I84" s="39">
        <v>8.4463974700000009</v>
      </c>
      <c r="J84" s="39">
        <v>140.35650332</v>
      </c>
      <c r="K84" s="39">
        <v>1985.0509999999999</v>
      </c>
      <c r="L84" s="39">
        <v>0.844639747</v>
      </c>
      <c r="M84" s="39"/>
      <c r="N84" s="39"/>
      <c r="O84" s="39"/>
      <c r="P84" s="40"/>
    </row>
    <row r="85" spans="1:16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>
        <v>5653.0885630000002</v>
      </c>
      <c r="H85" s="39"/>
      <c r="I85" s="39">
        <v>142.03378600000002</v>
      </c>
      <c r="J85" s="39"/>
      <c r="K85" s="39">
        <v>358.39422700000006</v>
      </c>
      <c r="L85" s="39">
        <v>19.546538000000005</v>
      </c>
      <c r="M85" s="39"/>
      <c r="N85" s="39"/>
      <c r="O85" s="39"/>
      <c r="P85" s="40"/>
    </row>
    <row r="86" spans="1:16" ht="15.75" x14ac:dyDescent="0.25">
      <c r="A86" s="61" t="s">
        <v>103</v>
      </c>
      <c r="B86" s="14"/>
      <c r="C86" s="14"/>
      <c r="D86" s="14" t="s">
        <v>104</v>
      </c>
      <c r="E86" s="33"/>
      <c r="F86" s="38">
        <v>2008.1818094961197</v>
      </c>
      <c r="G86" s="39">
        <v>234.34209383120844</v>
      </c>
      <c r="H86" s="39">
        <v>4.1925345855742799</v>
      </c>
      <c r="I86" s="39">
        <v>4.6493294400000007</v>
      </c>
      <c r="J86" s="39">
        <v>35.037654086742805</v>
      </c>
      <c r="K86" s="39">
        <v>126.78489177869299</v>
      </c>
      <c r="L86" s="39">
        <v>0.89560868699999996</v>
      </c>
      <c r="M86" s="39"/>
      <c r="N86" s="39"/>
      <c r="O86" s="39"/>
      <c r="P86" s="40"/>
    </row>
    <row r="87" spans="1:16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39"/>
      <c r="O87" s="39"/>
      <c r="P87" s="40"/>
    </row>
    <row r="88" spans="1:16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P88" si="14">SUM(F89:F114)</f>
        <v>85308.692487444176</v>
      </c>
      <c r="G88" s="17">
        <f t="shared" si="14"/>
        <v>100821.49153671213</v>
      </c>
      <c r="H88" s="17">
        <f t="shared" si="14"/>
        <v>1849.4575272947407</v>
      </c>
      <c r="I88" s="17">
        <f t="shared" si="14"/>
        <v>641.14679536989706</v>
      </c>
      <c r="J88" s="17">
        <f t="shared" si="14"/>
        <v>121521.73604699902</v>
      </c>
      <c r="K88" s="17">
        <f t="shared" si="14"/>
        <v>19707.536373563013</v>
      </c>
      <c r="L88" s="17">
        <f t="shared" si="14"/>
        <v>124.4828818341244</v>
      </c>
      <c r="M88" s="17">
        <f t="shared" si="14"/>
        <v>0</v>
      </c>
      <c r="N88" s="17">
        <f t="shared" si="14"/>
        <v>0</v>
      </c>
      <c r="O88" s="18">
        <f t="shared" si="14"/>
        <v>0</v>
      </c>
      <c r="P88" s="19">
        <f t="shared" si="14"/>
        <v>0</v>
      </c>
    </row>
    <row r="89" spans="1:16" ht="15.75" x14ac:dyDescent="0.25">
      <c r="A89" s="61" t="s">
        <v>107</v>
      </c>
      <c r="B89" s="14"/>
      <c r="C89" s="14"/>
      <c r="D89" s="14" t="s">
        <v>108</v>
      </c>
      <c r="E89" s="33"/>
      <c r="F89" s="38">
        <v>1179.268176</v>
      </c>
      <c r="G89" s="39">
        <v>2186.7461349999999</v>
      </c>
      <c r="H89" s="39"/>
      <c r="I89" s="39"/>
      <c r="J89" s="39">
        <v>54592.829999999994</v>
      </c>
      <c r="K89" s="39">
        <v>399.59899999999999</v>
      </c>
      <c r="L89" s="39">
        <v>5.4316534545752759</v>
      </c>
      <c r="M89" s="39"/>
      <c r="N89" s="39"/>
      <c r="O89" s="39"/>
      <c r="P89" s="40"/>
    </row>
    <row r="90" spans="1:16" ht="15.75" x14ac:dyDescent="0.25">
      <c r="A90" s="61" t="s">
        <v>109</v>
      </c>
      <c r="B90" s="14"/>
      <c r="C90" s="14"/>
      <c r="D90" s="14" t="s">
        <v>110</v>
      </c>
      <c r="E90" s="33"/>
      <c r="F90" s="38">
        <v>2988.6326199338387</v>
      </c>
      <c r="G90" s="39">
        <v>3155.65589742255</v>
      </c>
      <c r="H90" s="39"/>
      <c r="I90" s="39">
        <v>35.305634110065967</v>
      </c>
      <c r="J90" s="39">
        <v>352.34161383435378</v>
      </c>
      <c r="K90" s="39">
        <v>1965.5206979999998</v>
      </c>
      <c r="L90" s="39">
        <v>4.1979814091272907</v>
      </c>
      <c r="M90" s="39"/>
      <c r="N90" s="39"/>
      <c r="O90" s="39"/>
      <c r="P90" s="40"/>
    </row>
    <row r="91" spans="1:16" ht="15.75" x14ac:dyDescent="0.25">
      <c r="A91" s="61" t="s">
        <v>111</v>
      </c>
      <c r="B91" s="14"/>
      <c r="C91" s="14"/>
      <c r="D91" s="14" t="s">
        <v>112</v>
      </c>
      <c r="E91" s="33"/>
      <c r="F91" s="38">
        <v>305.11760200000003</v>
      </c>
      <c r="G91" s="39">
        <v>113.291094</v>
      </c>
      <c r="H91" s="39">
        <v>20.517223999999999</v>
      </c>
      <c r="I91" s="39">
        <v>15.680913000000002</v>
      </c>
      <c r="J91" s="39">
        <v>151.34426999999999</v>
      </c>
      <c r="K91" s="39">
        <v>188.25015500000003</v>
      </c>
      <c r="L91" s="39">
        <v>2.3297679999999996</v>
      </c>
      <c r="M91" s="39"/>
      <c r="N91" s="39"/>
      <c r="O91" s="39"/>
      <c r="P91" s="40"/>
    </row>
    <row r="92" spans="1:16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39"/>
      <c r="O92" s="39"/>
      <c r="P92" s="40"/>
    </row>
    <row r="93" spans="1:16" ht="15.75" x14ac:dyDescent="0.25">
      <c r="A93" s="61" t="s">
        <v>115</v>
      </c>
      <c r="B93" s="14"/>
      <c r="C93" s="14"/>
      <c r="D93" s="14" t="s">
        <v>116</v>
      </c>
      <c r="E93" s="33"/>
      <c r="F93" s="38">
        <v>1882.6845510000001</v>
      </c>
      <c r="G93" s="39"/>
      <c r="H93" s="39"/>
      <c r="I93" s="39">
        <v>0.43850499999999998</v>
      </c>
      <c r="J93" s="39"/>
      <c r="K93" s="39">
        <v>11.827048000000001</v>
      </c>
      <c r="L93" s="39">
        <v>8.5483000000000003E-2</v>
      </c>
      <c r="M93" s="39"/>
      <c r="N93" s="39"/>
      <c r="O93" s="39"/>
      <c r="P93" s="40"/>
    </row>
    <row r="94" spans="1:16" ht="15.75" x14ac:dyDescent="0.25">
      <c r="A94" s="61" t="s">
        <v>117</v>
      </c>
      <c r="B94" s="14"/>
      <c r="C94" s="14"/>
      <c r="D94" s="14" t="s">
        <v>118</v>
      </c>
      <c r="E94" s="33"/>
      <c r="F94" s="38">
        <v>2988.9879022429832</v>
      </c>
      <c r="G94" s="39">
        <v>2048.7625810559894</v>
      </c>
      <c r="H94" s="39"/>
      <c r="I94" s="39">
        <v>4.6492429262098813</v>
      </c>
      <c r="J94" s="39"/>
      <c r="K94" s="39">
        <v>125.69837974470829</v>
      </c>
      <c r="L94" s="39">
        <v>0.72830698119662995</v>
      </c>
      <c r="M94" s="39"/>
      <c r="N94" s="39"/>
      <c r="O94" s="39"/>
      <c r="P94" s="40"/>
    </row>
    <row r="95" spans="1:16" ht="15.75" x14ac:dyDescent="0.25">
      <c r="A95" s="61" t="s">
        <v>119</v>
      </c>
      <c r="B95" s="14"/>
      <c r="C95" s="14"/>
      <c r="D95" s="14" t="s">
        <v>120</v>
      </c>
      <c r="E95" s="33"/>
      <c r="F95" s="38">
        <v>488.28944396939511</v>
      </c>
      <c r="G95" s="39">
        <v>16.777199996175892</v>
      </c>
      <c r="H95" s="39"/>
      <c r="I95" s="39">
        <v>2.1064300005614847</v>
      </c>
      <c r="J95" s="39"/>
      <c r="K95" s="39">
        <v>38.118686770097199</v>
      </c>
      <c r="L95" s="39">
        <v>0.363574600467998</v>
      </c>
      <c r="M95" s="39"/>
      <c r="N95" s="39"/>
      <c r="O95" s="39"/>
      <c r="P95" s="40"/>
    </row>
    <row r="96" spans="1:16" ht="15.75" x14ac:dyDescent="0.25">
      <c r="A96" s="61" t="s">
        <v>121</v>
      </c>
      <c r="B96" s="14"/>
      <c r="C96" s="14"/>
      <c r="D96" s="14" t="s">
        <v>122</v>
      </c>
      <c r="E96" s="33"/>
      <c r="F96" s="38">
        <v>562.8348010120111</v>
      </c>
      <c r="G96" s="39">
        <v>69.201000001396068</v>
      </c>
      <c r="H96" s="39"/>
      <c r="I96" s="39">
        <v>3.640820457622628</v>
      </c>
      <c r="J96" s="39"/>
      <c r="K96" s="39">
        <v>41.014323475262657</v>
      </c>
      <c r="L96" s="39">
        <v>0.54385724566037541</v>
      </c>
      <c r="M96" s="39"/>
      <c r="N96" s="39"/>
      <c r="O96" s="39"/>
      <c r="P96" s="40"/>
    </row>
    <row r="97" spans="1:16" ht="15.75" x14ac:dyDescent="0.25">
      <c r="A97" s="61" t="s">
        <v>123</v>
      </c>
      <c r="B97" s="14"/>
      <c r="C97" s="14"/>
      <c r="D97" s="14" t="s">
        <v>124</v>
      </c>
      <c r="E97" s="33"/>
      <c r="F97" s="38">
        <v>53.263919999999999</v>
      </c>
      <c r="G97" s="39">
        <v>17.3216</v>
      </c>
      <c r="H97" s="39"/>
      <c r="I97" s="39">
        <v>0.37705699999999998</v>
      </c>
      <c r="J97" s="39">
        <v>203.09576000000001</v>
      </c>
      <c r="K97" s="39">
        <v>20.430116000000002</v>
      </c>
      <c r="L97" s="39">
        <v>4.0091000000000002E-2</v>
      </c>
      <c r="M97" s="39"/>
      <c r="N97" s="39"/>
      <c r="O97" s="39"/>
      <c r="P97" s="40"/>
    </row>
    <row r="98" spans="1:16" ht="15.75" x14ac:dyDescent="0.25">
      <c r="A98" s="61" t="s">
        <v>125</v>
      </c>
      <c r="B98" s="14"/>
      <c r="C98" s="14"/>
      <c r="D98" s="14" t="s">
        <v>126</v>
      </c>
      <c r="E98" s="33"/>
      <c r="F98" s="38">
        <v>4.9356439999999999</v>
      </c>
      <c r="G98" s="39">
        <v>71.523752999999999</v>
      </c>
      <c r="H98" s="39"/>
      <c r="I98" s="39">
        <v>1.1741670000000002</v>
      </c>
      <c r="J98" s="39"/>
      <c r="K98" s="39">
        <v>56.976388000000007</v>
      </c>
      <c r="L98" s="39">
        <v>0.14677000000000001</v>
      </c>
      <c r="M98" s="39"/>
      <c r="N98" s="39"/>
      <c r="O98" s="39"/>
      <c r="P98" s="40"/>
    </row>
    <row r="99" spans="1:16" ht="15.75" x14ac:dyDescent="0.25">
      <c r="A99" s="61" t="s">
        <v>127</v>
      </c>
      <c r="B99" s="14"/>
      <c r="C99" s="14"/>
      <c r="D99" s="14" t="s">
        <v>128</v>
      </c>
      <c r="E99" s="33"/>
      <c r="F99" s="38">
        <v>17150.98488</v>
      </c>
      <c r="G99" s="39">
        <v>69360.70564499998</v>
      </c>
      <c r="H99" s="39">
        <v>1109.0371229999998</v>
      </c>
      <c r="I99" s="39">
        <v>266.86344299999996</v>
      </c>
      <c r="J99" s="39">
        <v>54895.333748000012</v>
      </c>
      <c r="K99" s="39">
        <v>8801.3356969999968</v>
      </c>
      <c r="L99" s="39">
        <v>61.403324000000005</v>
      </c>
      <c r="M99" s="39"/>
      <c r="N99" s="39"/>
      <c r="O99" s="39"/>
      <c r="P99" s="40"/>
    </row>
    <row r="100" spans="1:16" ht="15.75" x14ac:dyDescent="0.25">
      <c r="A100" s="61" t="s">
        <v>129</v>
      </c>
      <c r="B100" s="14"/>
      <c r="C100" s="14"/>
      <c r="D100" s="14" t="s">
        <v>130</v>
      </c>
      <c r="E100" s="33"/>
      <c r="F100" s="38">
        <v>8079.5126283060472</v>
      </c>
      <c r="G100" s="39">
        <v>2986.6101612477955</v>
      </c>
      <c r="H100" s="39"/>
      <c r="I100" s="39">
        <v>15.332132874968575</v>
      </c>
      <c r="J100" s="39">
        <v>4462.5175294536057</v>
      </c>
      <c r="K100" s="39">
        <v>790.36055546681155</v>
      </c>
      <c r="L100" s="39">
        <v>4.7688907429796457</v>
      </c>
      <c r="M100" s="39"/>
      <c r="N100" s="39"/>
      <c r="O100" s="39"/>
      <c r="P100" s="40"/>
    </row>
    <row r="101" spans="1:16" ht="15.75" x14ac:dyDescent="0.25">
      <c r="A101" s="61" t="s">
        <v>131</v>
      </c>
      <c r="B101" s="14"/>
      <c r="C101" s="14"/>
      <c r="D101" s="14" t="s">
        <v>132</v>
      </c>
      <c r="E101" s="33"/>
      <c r="F101" s="38">
        <v>423.03000099999991</v>
      </c>
      <c r="G101" s="39">
        <v>850.84000299999991</v>
      </c>
      <c r="H101" s="39"/>
      <c r="I101" s="39"/>
      <c r="J101" s="39">
        <v>4779.9999989999988</v>
      </c>
      <c r="K101" s="39"/>
      <c r="L101" s="39"/>
      <c r="M101" s="39"/>
      <c r="N101" s="39"/>
      <c r="O101" s="39"/>
      <c r="P101" s="40"/>
    </row>
    <row r="102" spans="1:16" ht="15.75" x14ac:dyDescent="0.25">
      <c r="A102" s="61" t="s">
        <v>133</v>
      </c>
      <c r="B102" s="14"/>
      <c r="C102" s="14"/>
      <c r="D102" s="14" t="s">
        <v>134</v>
      </c>
      <c r="E102" s="33"/>
      <c r="F102" s="38">
        <v>3915.9139050000003</v>
      </c>
      <c r="G102" s="39">
        <v>2462.4481809999997</v>
      </c>
      <c r="H102" s="39"/>
      <c r="I102" s="39">
        <v>10.882552</v>
      </c>
      <c r="J102" s="39">
        <v>5.1518119999999996</v>
      </c>
      <c r="K102" s="39">
        <v>380.55699000000004</v>
      </c>
      <c r="L102" s="39">
        <v>1.8492519999999999</v>
      </c>
      <c r="M102" s="39"/>
      <c r="N102" s="39"/>
      <c r="O102" s="39"/>
      <c r="P102" s="40"/>
    </row>
    <row r="103" spans="1:16" ht="15.75" x14ac:dyDescent="0.25">
      <c r="A103" s="61" t="s">
        <v>135</v>
      </c>
      <c r="B103" s="14"/>
      <c r="C103" s="14"/>
      <c r="D103" s="14" t="s">
        <v>136</v>
      </c>
      <c r="E103" s="33"/>
      <c r="F103" s="38">
        <v>8608.775615999999</v>
      </c>
      <c r="G103" s="39">
        <v>6140.2281309999998</v>
      </c>
      <c r="H103" s="39"/>
      <c r="I103" s="39">
        <v>27.424339</v>
      </c>
      <c r="J103" s="39">
        <v>12.846278999999999</v>
      </c>
      <c r="K103" s="39">
        <v>956.54161799999997</v>
      </c>
      <c r="L103" s="39">
        <v>4.6640389999999998</v>
      </c>
      <c r="M103" s="39"/>
      <c r="N103" s="39"/>
      <c r="O103" s="39"/>
      <c r="P103" s="40"/>
    </row>
    <row r="104" spans="1:16" ht="15.75" x14ac:dyDescent="0.25">
      <c r="A104" s="61" t="s">
        <v>137</v>
      </c>
      <c r="B104" s="14"/>
      <c r="C104" s="14"/>
      <c r="D104" s="14" t="s">
        <v>138</v>
      </c>
      <c r="E104" s="33"/>
      <c r="F104" s="38">
        <v>10.382211</v>
      </c>
      <c r="G104" s="39">
        <v>75.887910000000005</v>
      </c>
      <c r="H104" s="39"/>
      <c r="I104" s="39">
        <v>0.69284199999999996</v>
      </c>
      <c r="J104" s="39">
        <v>24.442425</v>
      </c>
      <c r="K104" s="39">
        <v>38.868366999999999</v>
      </c>
      <c r="L104" s="39">
        <v>6.9283999999999998E-2</v>
      </c>
      <c r="M104" s="39"/>
      <c r="N104" s="39"/>
      <c r="O104" s="39"/>
      <c r="P104" s="40"/>
    </row>
    <row r="105" spans="1:16" ht="15.75" x14ac:dyDescent="0.25">
      <c r="A105" s="61" t="s">
        <v>139</v>
      </c>
      <c r="B105" s="14"/>
      <c r="C105" s="14"/>
      <c r="D105" s="14" t="s">
        <v>140</v>
      </c>
      <c r="E105" s="33"/>
      <c r="F105" s="38">
        <v>1466.860081</v>
      </c>
      <c r="G105" s="39">
        <v>2192.8061400000001</v>
      </c>
      <c r="H105" s="39"/>
      <c r="I105" s="39">
        <v>8.8887400000000003</v>
      </c>
      <c r="J105" s="39">
        <v>4.5876789999999996</v>
      </c>
      <c r="K105" s="39">
        <v>491.28736900000001</v>
      </c>
      <c r="L105" s="39">
        <v>0.91319799999999995</v>
      </c>
      <c r="M105" s="39"/>
      <c r="N105" s="39"/>
      <c r="O105" s="39"/>
      <c r="P105" s="40"/>
    </row>
    <row r="106" spans="1:16" ht="15.75" x14ac:dyDescent="0.25">
      <c r="A106" s="61" t="s">
        <v>141</v>
      </c>
      <c r="B106" s="14"/>
      <c r="C106" s="14"/>
      <c r="D106" s="14" t="s">
        <v>142</v>
      </c>
      <c r="E106" s="33"/>
      <c r="F106" s="38">
        <v>89.100587000000004</v>
      </c>
      <c r="G106" s="39">
        <v>20.453108</v>
      </c>
      <c r="H106" s="39"/>
      <c r="I106" s="39">
        <v>1.3007519999999999</v>
      </c>
      <c r="J106" s="39">
        <v>9.8563620000000007</v>
      </c>
      <c r="K106" s="39">
        <v>16.694341000000001</v>
      </c>
      <c r="L106" s="39">
        <v>0.192055</v>
      </c>
      <c r="M106" s="39"/>
      <c r="N106" s="39"/>
      <c r="O106" s="39"/>
      <c r="P106" s="40"/>
    </row>
    <row r="107" spans="1:16" ht="15.75" x14ac:dyDescent="0.25">
      <c r="A107" s="61" t="s">
        <v>143</v>
      </c>
      <c r="B107" s="14"/>
      <c r="C107" s="14"/>
      <c r="D107" s="14" t="s">
        <v>144</v>
      </c>
      <c r="E107" s="33"/>
      <c r="F107" s="38">
        <v>26822.444378</v>
      </c>
      <c r="G107" s="39">
        <v>5333.0971209999998</v>
      </c>
      <c r="H107" s="39">
        <v>511.39033299999988</v>
      </c>
      <c r="I107" s="39">
        <v>190.67031700000004</v>
      </c>
      <c r="J107" s="39">
        <v>1471.0810429999999</v>
      </c>
      <c r="K107" s="39">
        <v>2731.0844489999999</v>
      </c>
      <c r="L107" s="39">
        <v>29.515418000000004</v>
      </c>
      <c r="M107" s="39"/>
      <c r="N107" s="39"/>
      <c r="O107" s="39"/>
      <c r="P107" s="40"/>
    </row>
    <row r="108" spans="1:16" ht="15.75" x14ac:dyDescent="0.25">
      <c r="A108" s="61" t="s">
        <v>145</v>
      </c>
      <c r="B108" s="14"/>
      <c r="C108" s="14"/>
      <c r="D108" s="14" t="s">
        <v>146</v>
      </c>
      <c r="E108" s="33"/>
      <c r="F108" s="38">
        <v>1395.4289590000001</v>
      </c>
      <c r="G108" s="39">
        <v>2567.6724149999995</v>
      </c>
      <c r="H108" s="39">
        <v>202.81819499999997</v>
      </c>
      <c r="I108" s="39">
        <v>41.771320000000003</v>
      </c>
      <c r="J108" s="39">
        <v>396.61832299999998</v>
      </c>
      <c r="K108" s="39">
        <v>2249.6268969999996</v>
      </c>
      <c r="L108" s="39">
        <v>4.4935590000000003</v>
      </c>
      <c r="M108" s="39"/>
      <c r="N108" s="39"/>
      <c r="O108" s="39"/>
      <c r="P108" s="40"/>
    </row>
    <row r="109" spans="1:16" ht="15.75" x14ac:dyDescent="0.25">
      <c r="A109" s="61" t="s">
        <v>147</v>
      </c>
      <c r="B109" s="14"/>
      <c r="C109" s="14"/>
      <c r="D109" s="14" t="s">
        <v>148</v>
      </c>
      <c r="E109" s="33"/>
      <c r="F109" s="38">
        <v>359.25750500000015</v>
      </c>
      <c r="G109" s="39">
        <v>63.824223999999987</v>
      </c>
      <c r="H109" s="39">
        <v>1.8399259999999995</v>
      </c>
      <c r="I109" s="39">
        <v>1.0729950000000001</v>
      </c>
      <c r="J109" s="39">
        <v>7.4284419999999978</v>
      </c>
      <c r="K109" s="39">
        <v>35.523568000000004</v>
      </c>
      <c r="L109" s="39">
        <v>0.18879900000000002</v>
      </c>
      <c r="M109" s="39"/>
      <c r="N109" s="39"/>
      <c r="O109" s="39"/>
      <c r="P109" s="40"/>
    </row>
    <row r="110" spans="1:16" ht="15.75" x14ac:dyDescent="0.25">
      <c r="A110" s="61" t="s">
        <v>149</v>
      </c>
      <c r="B110" s="14"/>
      <c r="C110" s="14"/>
      <c r="D110" s="14" t="s">
        <v>150</v>
      </c>
      <c r="E110" s="33"/>
      <c r="F110" s="38">
        <v>2905</v>
      </c>
      <c r="G110" s="39">
        <v>862.05451498880996</v>
      </c>
      <c r="H110" s="39"/>
      <c r="I110" s="39">
        <v>8.2613699999999994</v>
      </c>
      <c r="J110" s="39">
        <v>123.1506450062694</v>
      </c>
      <c r="K110" s="39">
        <v>215.29631409780001</v>
      </c>
      <c r="L110" s="39">
        <v>1.652274</v>
      </c>
      <c r="M110" s="39"/>
      <c r="N110" s="39"/>
      <c r="O110" s="39"/>
      <c r="P110" s="40"/>
    </row>
    <row r="111" spans="1:16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39"/>
      <c r="O111" s="39"/>
      <c r="P111" s="40"/>
    </row>
    <row r="112" spans="1:16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39"/>
      <c r="O112" s="39"/>
      <c r="P112" s="40"/>
    </row>
    <row r="113" spans="1:17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39"/>
      <c r="O113" s="39"/>
      <c r="P113" s="40"/>
    </row>
    <row r="114" spans="1:17" ht="15.75" x14ac:dyDescent="0.25">
      <c r="A114" s="61" t="s">
        <v>157</v>
      </c>
      <c r="B114" s="14"/>
      <c r="C114" s="14"/>
      <c r="D114" s="14" t="s">
        <v>158</v>
      </c>
      <c r="E114" s="33"/>
      <c r="F114" s="38">
        <v>3627.9870759799064</v>
      </c>
      <c r="G114" s="39">
        <v>225.584721999447</v>
      </c>
      <c r="H114" s="39">
        <v>3.854726294740912</v>
      </c>
      <c r="I114" s="39">
        <v>4.6132230004686408</v>
      </c>
      <c r="J114" s="39">
        <v>29.110116704777326</v>
      </c>
      <c r="K114" s="39">
        <v>152.92541300834267</v>
      </c>
      <c r="L114" s="39">
        <v>0.90530340011716015</v>
      </c>
      <c r="M114" s="39"/>
      <c r="N114" s="39"/>
      <c r="O114" s="39"/>
      <c r="P114" s="40"/>
    </row>
    <row r="115" spans="1:17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39"/>
      <c r="O115" s="39"/>
      <c r="P115" s="40"/>
    </row>
    <row r="116" spans="1:17" ht="19.5" thickBot="1" x14ac:dyDescent="0.35">
      <c r="A116" s="61"/>
      <c r="B116" s="25" t="s">
        <v>159</v>
      </c>
      <c r="C116" s="14"/>
      <c r="D116" s="14"/>
      <c r="E116" s="33"/>
      <c r="F116" s="41">
        <f>SUM(F88,F83,F75)</f>
        <v>239948.18000626768</v>
      </c>
      <c r="G116" s="42">
        <f t="shared" ref="G116:P116" si="15">SUM(G88,G83,G75)</f>
        <v>153089.79874564626</v>
      </c>
      <c r="H116" s="42">
        <f t="shared" si="15"/>
        <v>19972.794910535853</v>
      </c>
      <c r="I116" s="42">
        <f t="shared" si="15"/>
        <v>14989.590269946948</v>
      </c>
      <c r="J116" s="42">
        <f t="shared" si="15"/>
        <v>156583.36420136405</v>
      </c>
      <c r="K116" s="42">
        <f t="shared" si="15"/>
        <v>50641.191336952776</v>
      </c>
      <c r="L116" s="42">
        <f t="shared" si="15"/>
        <v>545.62643582747899</v>
      </c>
      <c r="M116" s="42">
        <f t="shared" si="15"/>
        <v>1034.1488033413468</v>
      </c>
      <c r="N116" s="42">
        <f t="shared" si="15"/>
        <v>0</v>
      </c>
      <c r="O116" s="42">
        <f t="shared" si="15"/>
        <v>0</v>
      </c>
      <c r="P116" s="43">
        <f t="shared" si="15"/>
        <v>0</v>
      </c>
      <c r="Q116" s="29"/>
    </row>
    <row r="117" spans="1:17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7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7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ACIDIFICADORES, PRECURSORES DE OZONO Y GASES DE EFECTO INVERNADERO</v>
      </c>
      <c r="G119" s="199"/>
      <c r="H119" s="199"/>
      <c r="I119" s="199"/>
      <c r="J119" s="199"/>
      <c r="K119" s="199"/>
      <c r="L119" s="199"/>
      <c r="M119" s="199"/>
      <c r="N119" s="199"/>
      <c r="O119" s="199"/>
      <c r="P119" s="200"/>
    </row>
    <row r="120" spans="1:17" ht="15.75" thickBot="1" x14ac:dyDescent="0.3">
      <c r="A120" s="174"/>
      <c r="B120" s="9"/>
      <c r="C120" s="9"/>
      <c r="D120" s="9"/>
      <c r="E120" s="9"/>
      <c r="F120" s="11" t="str">
        <f t="shared" ref="F120:P120" si="16">F$3</f>
        <v>SOx (t)</v>
      </c>
      <c r="G120" s="12" t="str">
        <f t="shared" si="16"/>
        <v>NOx (t)</v>
      </c>
      <c r="H120" s="12" t="str">
        <f t="shared" si="16"/>
        <v>COVNM (t)</v>
      </c>
      <c r="I120" s="12" t="str">
        <f t="shared" si="16"/>
        <v>CH4 (t)</v>
      </c>
      <c r="J120" s="12" t="str">
        <f t="shared" si="16"/>
        <v>CO (t)</v>
      </c>
      <c r="K120" s="12" t="str">
        <f t="shared" si="16"/>
        <v>CO2 (kt)</v>
      </c>
      <c r="L120" s="12" t="str">
        <f t="shared" si="16"/>
        <v>N2O (t)</v>
      </c>
      <c r="M120" s="12" t="str">
        <f t="shared" si="16"/>
        <v>NH3 (t)</v>
      </c>
      <c r="N120" s="12" t="str">
        <f t="shared" si="16"/>
        <v>SF6 (t CO2eq)</v>
      </c>
      <c r="O120" s="12" t="str">
        <f t="shared" si="16"/>
        <v>HFC (t CO2eq)</v>
      </c>
      <c r="P120" s="13" t="str">
        <f t="shared" si="16"/>
        <v>PFC (t CO2eq)</v>
      </c>
    </row>
    <row r="121" spans="1:17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P121" si="17">SUM(F122:F126)</f>
        <v>45160.657714622292</v>
      </c>
      <c r="G121" s="17">
        <f t="shared" si="17"/>
        <v>1795.2390200499999</v>
      </c>
      <c r="H121" s="17">
        <f t="shared" si="17"/>
        <v>2003.3456839454657</v>
      </c>
      <c r="I121" s="17">
        <f t="shared" si="17"/>
        <v>99.367495919999996</v>
      </c>
      <c r="J121" s="17">
        <f t="shared" si="17"/>
        <v>527.90429890395535</v>
      </c>
      <c r="K121" s="17">
        <f t="shared" si="17"/>
        <v>1590.0558653560004</v>
      </c>
      <c r="L121" s="17">
        <f t="shared" si="17"/>
        <v>0</v>
      </c>
      <c r="M121" s="17">
        <f t="shared" si="17"/>
        <v>7.6325094600000005</v>
      </c>
      <c r="N121" s="17">
        <f t="shared" si="17"/>
        <v>0</v>
      </c>
      <c r="O121" s="18">
        <f t="shared" si="17"/>
        <v>0</v>
      </c>
      <c r="P121" s="19">
        <f t="shared" si="17"/>
        <v>0</v>
      </c>
    </row>
    <row r="122" spans="1:17" ht="15.75" x14ac:dyDescent="0.25">
      <c r="A122" s="61" t="s">
        <v>163</v>
      </c>
      <c r="B122" s="14"/>
      <c r="C122" s="14"/>
      <c r="D122" s="14" t="s">
        <v>164</v>
      </c>
      <c r="E122" s="33"/>
      <c r="F122" s="38">
        <v>13.18</v>
      </c>
      <c r="G122" s="39"/>
      <c r="H122" s="39"/>
      <c r="I122" s="39">
        <v>99.367495919999996</v>
      </c>
      <c r="J122" s="39"/>
      <c r="K122" s="39">
        <v>200.488756806</v>
      </c>
      <c r="L122" s="39"/>
      <c r="M122" s="39"/>
      <c r="N122" s="39"/>
      <c r="O122" s="39"/>
      <c r="P122" s="40"/>
    </row>
    <row r="123" spans="1:17" ht="15.75" x14ac:dyDescent="0.25">
      <c r="A123" s="61" t="s">
        <v>165</v>
      </c>
      <c r="B123" s="14"/>
      <c r="C123" s="14"/>
      <c r="D123" s="14" t="s">
        <v>166</v>
      </c>
      <c r="E123" s="33"/>
      <c r="F123" s="38">
        <v>16151.18062662229</v>
      </c>
      <c r="G123" s="39">
        <v>1795.2390200499999</v>
      </c>
      <c r="H123" s="39">
        <v>30.059662256999999</v>
      </c>
      <c r="I123" s="39"/>
      <c r="J123" s="39">
        <v>527.90429890395535</v>
      </c>
      <c r="K123" s="39">
        <v>1381.5901085500002</v>
      </c>
      <c r="L123" s="39"/>
      <c r="M123" s="39">
        <v>7.6325094600000005</v>
      </c>
      <c r="N123" s="39"/>
      <c r="O123" s="39"/>
      <c r="P123" s="40"/>
    </row>
    <row r="124" spans="1:17" ht="15.75" x14ac:dyDescent="0.25">
      <c r="A124" s="61" t="s">
        <v>167</v>
      </c>
      <c r="B124" s="14"/>
      <c r="C124" s="14"/>
      <c r="D124" s="14" t="s">
        <v>168</v>
      </c>
      <c r="E124" s="33"/>
      <c r="F124" s="38">
        <v>28996.297087999999</v>
      </c>
      <c r="G124" s="39"/>
      <c r="H124" s="39"/>
      <c r="I124" s="39"/>
      <c r="J124" s="39"/>
      <c r="K124" s="39">
        <v>7.9770000000000003</v>
      </c>
      <c r="L124" s="39"/>
      <c r="M124" s="39"/>
      <c r="N124" s="39"/>
      <c r="O124" s="39"/>
      <c r="P124" s="40"/>
    </row>
    <row r="125" spans="1:17" ht="15.75" x14ac:dyDescent="0.25">
      <c r="A125" s="61" t="s">
        <v>169</v>
      </c>
      <c r="B125" s="14"/>
      <c r="C125" s="14"/>
      <c r="D125" s="14" t="s">
        <v>170</v>
      </c>
      <c r="E125" s="33"/>
      <c r="F125" s="38"/>
      <c r="G125" s="39"/>
      <c r="H125" s="39">
        <v>1973.2860216884658</v>
      </c>
      <c r="I125" s="39"/>
      <c r="J125" s="39"/>
      <c r="K125" s="39"/>
      <c r="L125" s="39"/>
      <c r="M125" s="39"/>
      <c r="N125" s="39"/>
      <c r="O125" s="39"/>
      <c r="P125" s="40"/>
    </row>
    <row r="126" spans="1:17" ht="15.75" x14ac:dyDescent="0.25">
      <c r="A126" s="61" t="s">
        <v>171</v>
      </c>
      <c r="B126" s="14"/>
      <c r="C126" s="14"/>
      <c r="D126" s="14" t="s">
        <v>158</v>
      </c>
      <c r="E126" s="33"/>
      <c r="F126" s="38"/>
      <c r="G126" s="39"/>
      <c r="H126" s="39"/>
      <c r="I126" s="39"/>
      <c r="J126" s="39"/>
      <c r="K126" s="39"/>
      <c r="L126" s="39"/>
      <c r="M126" s="39"/>
      <c r="N126" s="39"/>
      <c r="O126" s="39"/>
      <c r="P126" s="40"/>
    </row>
    <row r="127" spans="1:17" ht="15.75" x14ac:dyDescent="0.25">
      <c r="A127" s="61"/>
      <c r="B127" s="14"/>
      <c r="C127" s="14"/>
      <c r="D127" s="14"/>
      <c r="E127" s="33"/>
      <c r="F127" s="38"/>
      <c r="G127" s="39"/>
      <c r="H127" s="39"/>
      <c r="I127" s="39"/>
      <c r="J127" s="39"/>
      <c r="K127" s="39"/>
      <c r="L127" s="39"/>
      <c r="M127" s="39"/>
      <c r="N127" s="39"/>
      <c r="O127" s="39"/>
      <c r="P127" s="40"/>
    </row>
    <row r="128" spans="1:17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P128" si="18">SUM(F129:F138)</f>
        <v>1106.8917750599999</v>
      </c>
      <c r="G128" s="17">
        <f t="shared" si="18"/>
        <v>1285.9825807919999</v>
      </c>
      <c r="H128" s="17">
        <f t="shared" si="18"/>
        <v>987.04908148800007</v>
      </c>
      <c r="I128" s="17">
        <f t="shared" si="18"/>
        <v>472.15974608264696</v>
      </c>
      <c r="J128" s="17">
        <f t="shared" si="18"/>
        <v>86903.389718300008</v>
      </c>
      <c r="K128" s="17">
        <f t="shared" si="18"/>
        <v>1194.729820262</v>
      </c>
      <c r="L128" s="17">
        <f t="shared" si="18"/>
        <v>0</v>
      </c>
      <c r="M128" s="17">
        <f t="shared" si="18"/>
        <v>9.7902000999999998</v>
      </c>
      <c r="N128" s="17">
        <f t="shared" si="18"/>
        <v>0</v>
      </c>
      <c r="O128" s="18">
        <f t="shared" si="18"/>
        <v>0</v>
      </c>
      <c r="P128" s="19">
        <f t="shared" si="18"/>
        <v>0</v>
      </c>
    </row>
    <row r="129" spans="1:22" ht="15.75" x14ac:dyDescent="0.25">
      <c r="A129" s="61" t="s">
        <v>174</v>
      </c>
      <c r="B129" s="14"/>
      <c r="C129" s="14"/>
      <c r="D129" s="14" t="s">
        <v>175</v>
      </c>
      <c r="E129" s="33"/>
      <c r="F129" s="38">
        <v>2.1167994000000001</v>
      </c>
      <c r="G129" s="39">
        <v>2.3814006999999999</v>
      </c>
      <c r="H129" s="39">
        <v>20.374200100000003</v>
      </c>
      <c r="I129" s="39">
        <v>0.26460030000000001</v>
      </c>
      <c r="J129" s="39">
        <v>1217.4246003000001</v>
      </c>
      <c r="K129" s="39">
        <v>14.526540369999999</v>
      </c>
      <c r="L129" s="39"/>
      <c r="M129" s="39">
        <v>9.7902000999999998</v>
      </c>
      <c r="N129" s="39"/>
      <c r="O129" s="39"/>
      <c r="P129" s="40"/>
      <c r="Q129" s="45"/>
      <c r="R129" s="46"/>
      <c r="S129" s="46"/>
      <c r="T129" s="46"/>
      <c r="U129" s="46"/>
      <c r="V129" s="46"/>
    </row>
    <row r="130" spans="1:22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/>
      <c r="I130" s="39"/>
      <c r="J130" s="39"/>
      <c r="K130" s="39">
        <v>188.12585992199999</v>
      </c>
      <c r="L130" s="39"/>
      <c r="M130" s="39"/>
      <c r="N130" s="39"/>
      <c r="O130" s="39"/>
      <c r="P130" s="40"/>
      <c r="Q130" s="45"/>
      <c r="R130" s="46"/>
      <c r="S130" s="46"/>
      <c r="T130" s="46"/>
      <c r="U130" s="46"/>
      <c r="V130" s="46"/>
    </row>
    <row r="131" spans="1:22" ht="15.75" x14ac:dyDescent="0.25">
      <c r="A131" s="61" t="s">
        <v>178</v>
      </c>
      <c r="B131" s="14"/>
      <c r="C131" s="14"/>
      <c r="D131" s="14" t="s">
        <v>179</v>
      </c>
      <c r="E131" s="33"/>
      <c r="F131" s="38">
        <v>58.375340659999999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40"/>
      <c r="Q131" s="45"/>
      <c r="R131" s="46"/>
      <c r="S131" s="46"/>
      <c r="T131" s="46"/>
      <c r="U131" s="46"/>
      <c r="V131" s="46"/>
    </row>
    <row r="132" spans="1:22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39"/>
      <c r="O132" s="39"/>
      <c r="P132" s="40"/>
      <c r="Q132" s="45"/>
      <c r="R132" s="46"/>
      <c r="S132" s="46"/>
      <c r="T132" s="46"/>
      <c r="U132" s="46"/>
      <c r="V132" s="46"/>
    </row>
    <row r="133" spans="1:22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39"/>
      <c r="O133" s="39"/>
      <c r="P133" s="40"/>
      <c r="Q133" s="45"/>
      <c r="R133" s="46"/>
      <c r="S133" s="46"/>
      <c r="T133" s="46"/>
      <c r="U133" s="46"/>
      <c r="V133" s="46"/>
    </row>
    <row r="134" spans="1:22" ht="15.75" x14ac:dyDescent="0.25">
      <c r="A134" s="61" t="s">
        <v>184</v>
      </c>
      <c r="B134" s="14"/>
      <c r="C134" s="14"/>
      <c r="D134" s="14" t="s">
        <v>185</v>
      </c>
      <c r="E134" s="33"/>
      <c r="F134" s="38">
        <v>467.867456</v>
      </c>
      <c r="G134" s="39">
        <v>30.114790092</v>
      </c>
      <c r="H134" s="39">
        <v>17.758076387999999</v>
      </c>
      <c r="I134" s="39"/>
      <c r="J134" s="39">
        <v>69294.220016000007</v>
      </c>
      <c r="K134" s="39">
        <v>375.74117797000002</v>
      </c>
      <c r="L134" s="39"/>
      <c r="M134" s="39"/>
      <c r="N134" s="39"/>
      <c r="O134" s="39"/>
      <c r="P134" s="40"/>
      <c r="Q134" s="45"/>
      <c r="R134" s="46"/>
      <c r="S134" s="46"/>
      <c r="T134" s="46"/>
      <c r="U134" s="46"/>
      <c r="V134" s="46"/>
    </row>
    <row r="135" spans="1:22" ht="15.75" x14ac:dyDescent="0.25">
      <c r="A135" s="61" t="s">
        <v>186</v>
      </c>
      <c r="B135" s="14"/>
      <c r="C135" s="14"/>
      <c r="D135" s="14" t="s">
        <v>187</v>
      </c>
      <c r="E135" s="33"/>
      <c r="F135" s="38">
        <v>578.53217899999993</v>
      </c>
      <c r="G135" s="39">
        <v>1253.4863899999998</v>
      </c>
      <c r="H135" s="39">
        <v>443.54133800000011</v>
      </c>
      <c r="I135" s="39"/>
      <c r="J135" s="39">
        <v>16391.745101999997</v>
      </c>
      <c r="K135" s="39">
        <v>470.06624200000005</v>
      </c>
      <c r="L135" s="39"/>
      <c r="M135" s="39"/>
      <c r="N135" s="39"/>
      <c r="O135" s="39"/>
      <c r="P135" s="40"/>
      <c r="Q135" s="45"/>
      <c r="R135" s="46"/>
      <c r="S135" s="46"/>
      <c r="T135" s="46"/>
      <c r="U135" s="46"/>
      <c r="V135" s="46"/>
    </row>
    <row r="136" spans="1:22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39">
        <v>86.830436999999989</v>
      </c>
      <c r="I136" s="39"/>
      <c r="J136" s="39"/>
      <c r="K136" s="39"/>
      <c r="L136" s="39"/>
      <c r="M136" s="39"/>
      <c r="N136" s="39"/>
      <c r="O136" s="39"/>
      <c r="P136" s="40"/>
      <c r="Q136" s="45"/>
      <c r="R136" s="46"/>
      <c r="S136" s="46"/>
      <c r="T136" s="46"/>
      <c r="U136" s="46"/>
      <c r="V136" s="46"/>
    </row>
    <row r="137" spans="1:22" ht="15.75" x14ac:dyDescent="0.25">
      <c r="A137" s="61" t="s">
        <v>190</v>
      </c>
      <c r="B137" s="14"/>
      <c r="C137" s="14"/>
      <c r="D137" s="14" t="s">
        <v>191</v>
      </c>
      <c r="E137" s="33"/>
      <c r="F137" s="38"/>
      <c r="G137" s="39"/>
      <c r="H137" s="39">
        <v>418.54503</v>
      </c>
      <c r="I137" s="39">
        <v>471.89514578264698</v>
      </c>
      <c r="J137" s="39"/>
      <c r="K137" s="39">
        <v>146.27000000000001</v>
      </c>
      <c r="L137" s="39"/>
      <c r="M137" s="39"/>
      <c r="N137" s="39"/>
      <c r="O137" s="39"/>
      <c r="P137" s="40"/>
      <c r="Q137" s="45"/>
      <c r="R137" s="46"/>
      <c r="S137" s="46"/>
      <c r="T137" s="46"/>
      <c r="U137" s="46"/>
      <c r="V137" s="46"/>
    </row>
    <row r="138" spans="1:22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39"/>
      <c r="O138" s="39"/>
      <c r="P138" s="40"/>
      <c r="Q138" s="45"/>
      <c r="R138" s="46"/>
      <c r="S138" s="46"/>
      <c r="T138" s="46"/>
      <c r="U138" s="46"/>
      <c r="V138" s="46"/>
    </row>
    <row r="139" spans="1:22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39"/>
      <c r="O139" s="39"/>
      <c r="P139" s="40"/>
      <c r="Q139" s="45"/>
      <c r="R139" s="46"/>
      <c r="S139" s="46"/>
      <c r="T139" s="46"/>
      <c r="U139" s="46"/>
      <c r="V139" s="46"/>
    </row>
    <row r="140" spans="1:22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P140" si="19">SUM(F141:F149)</f>
        <v>7705.2131300000001</v>
      </c>
      <c r="G140" s="17">
        <f t="shared" si="19"/>
        <v>359.68</v>
      </c>
      <c r="H140" s="17">
        <f t="shared" si="19"/>
        <v>0</v>
      </c>
      <c r="I140" s="17">
        <f t="shared" si="19"/>
        <v>216.63143299999999</v>
      </c>
      <c r="J140" s="17">
        <f t="shared" si="19"/>
        <v>50054.875800000002</v>
      </c>
      <c r="K140" s="17">
        <f t="shared" si="19"/>
        <v>1233.63012116852</v>
      </c>
      <c r="L140" s="17">
        <f t="shared" si="19"/>
        <v>0</v>
      </c>
      <c r="M140" s="17">
        <f t="shared" si="19"/>
        <v>0</v>
      </c>
      <c r="N140" s="17">
        <f t="shared" si="19"/>
        <v>0</v>
      </c>
      <c r="O140" s="18">
        <f t="shared" si="19"/>
        <v>0</v>
      </c>
      <c r="P140" s="19">
        <f t="shared" si="19"/>
        <v>920915.0663404552</v>
      </c>
      <c r="R140" s="46"/>
      <c r="S140" s="46"/>
      <c r="T140" s="46"/>
      <c r="U140" s="46"/>
      <c r="V140" s="46"/>
    </row>
    <row r="141" spans="1:22" ht="15.75" x14ac:dyDescent="0.25">
      <c r="A141" s="61" t="s">
        <v>195</v>
      </c>
      <c r="B141" s="14"/>
      <c r="C141" s="14"/>
      <c r="D141" s="14" t="s">
        <v>196</v>
      </c>
      <c r="E141" s="33"/>
      <c r="F141" s="38">
        <v>4015.6396</v>
      </c>
      <c r="G141" s="39">
        <v>359.68</v>
      </c>
      <c r="H141" s="39"/>
      <c r="I141" s="39"/>
      <c r="J141" s="39">
        <v>43161.599999999999</v>
      </c>
      <c r="K141" s="39">
        <v>611.95699999999999</v>
      </c>
      <c r="L141" s="39"/>
      <c r="M141" s="39"/>
      <c r="N141" s="39"/>
      <c r="O141" s="39"/>
      <c r="P141" s="40">
        <v>920915.0663404552</v>
      </c>
      <c r="Q141" s="45"/>
      <c r="R141" s="46"/>
      <c r="S141" s="46"/>
      <c r="T141" s="46"/>
      <c r="U141" s="46"/>
      <c r="V141" s="46"/>
    </row>
    <row r="142" spans="1:22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39"/>
      <c r="I142" s="39">
        <v>216.63143299999999</v>
      </c>
      <c r="J142" s="39">
        <v>6893.2758000000003</v>
      </c>
      <c r="K142" s="39">
        <v>461.14200464091999</v>
      </c>
      <c r="L142" s="39"/>
      <c r="M142" s="39"/>
      <c r="N142" s="39"/>
      <c r="O142" s="39"/>
      <c r="P142" s="40"/>
      <c r="Q142" s="45"/>
      <c r="R142" s="46"/>
      <c r="S142" s="46"/>
      <c r="T142" s="46"/>
      <c r="U142" s="46"/>
      <c r="V142" s="46"/>
    </row>
    <row r="143" spans="1:22" ht="15.75" x14ac:dyDescent="0.25">
      <c r="A143" s="61" t="s">
        <v>199</v>
      </c>
      <c r="B143" s="14"/>
      <c r="C143" s="14"/>
      <c r="D143" s="14" t="s">
        <v>200</v>
      </c>
      <c r="E143" s="33"/>
      <c r="F143" s="38">
        <v>516.1</v>
      </c>
      <c r="G143" s="39"/>
      <c r="H143" s="39"/>
      <c r="I143" s="39"/>
      <c r="J143" s="39"/>
      <c r="K143" s="39">
        <v>98.686001950000005</v>
      </c>
      <c r="L143" s="39"/>
      <c r="M143" s="39"/>
      <c r="N143" s="39"/>
      <c r="O143" s="39"/>
      <c r="P143" s="40"/>
      <c r="Q143" s="45"/>
      <c r="R143" s="46"/>
      <c r="S143" s="46"/>
      <c r="T143" s="46"/>
      <c r="U143" s="46"/>
      <c r="V143" s="46"/>
    </row>
    <row r="144" spans="1:22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39"/>
      <c r="O144" s="39"/>
      <c r="P144" s="40"/>
      <c r="Q144" s="45"/>
      <c r="R144" s="46"/>
      <c r="S144" s="46"/>
      <c r="T144" s="46"/>
      <c r="U144" s="46"/>
      <c r="V144" s="46"/>
    </row>
    <row r="145" spans="1:22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39"/>
      <c r="O145" s="39"/>
      <c r="P145" s="40"/>
      <c r="Q145" s="45"/>
      <c r="R145" s="46"/>
      <c r="S145" s="46"/>
      <c r="T145" s="46"/>
      <c r="U145" s="46"/>
      <c r="V145" s="46"/>
    </row>
    <row r="146" spans="1:22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39"/>
      <c r="O146" s="39"/>
      <c r="P146" s="40"/>
      <c r="Q146" s="45"/>
      <c r="R146" s="46"/>
      <c r="S146" s="46"/>
      <c r="T146" s="46"/>
      <c r="U146" s="46"/>
      <c r="V146" s="46"/>
    </row>
    <row r="147" spans="1:22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39"/>
      <c r="O147" s="39"/>
      <c r="P147" s="40"/>
      <c r="Q147" s="45"/>
      <c r="R147" s="46"/>
      <c r="S147" s="46"/>
      <c r="T147" s="46"/>
      <c r="U147" s="46"/>
      <c r="V147" s="46"/>
    </row>
    <row r="148" spans="1:22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39"/>
      <c r="O148" s="39"/>
      <c r="P148" s="40"/>
      <c r="Q148" s="45"/>
      <c r="R148" s="46"/>
      <c r="S148" s="46"/>
      <c r="T148" s="46"/>
      <c r="U148" s="46"/>
      <c r="V148" s="46"/>
    </row>
    <row r="149" spans="1:22" ht="15.75" x14ac:dyDescent="0.25">
      <c r="A149" s="61" t="s">
        <v>211</v>
      </c>
      <c r="B149" s="14"/>
      <c r="C149" s="14"/>
      <c r="D149" s="14" t="s">
        <v>158</v>
      </c>
      <c r="E149" s="33"/>
      <c r="F149" s="38">
        <v>3173.4735300000002</v>
      </c>
      <c r="G149" s="39"/>
      <c r="H149" s="39"/>
      <c r="I149" s="39"/>
      <c r="J149" s="39"/>
      <c r="K149" s="39">
        <v>61.8451145776</v>
      </c>
      <c r="L149" s="39"/>
      <c r="M149" s="39"/>
      <c r="N149" s="39"/>
      <c r="O149" s="39"/>
      <c r="P149" s="40"/>
      <c r="Q149" s="45"/>
      <c r="R149" s="46"/>
      <c r="S149" s="46"/>
      <c r="T149" s="46"/>
      <c r="U149" s="46"/>
      <c r="V149" s="46"/>
    </row>
    <row r="150" spans="1:22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8"/>
      <c r="O150" s="48"/>
      <c r="P150" s="49"/>
      <c r="Q150" s="45"/>
      <c r="R150" s="46"/>
      <c r="S150" s="46"/>
      <c r="T150" s="46"/>
      <c r="U150" s="46"/>
      <c r="V150" s="46"/>
    </row>
    <row r="151" spans="1:22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22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22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ACIDIFICADORES, PRECURSORES DE OZONO Y GASES DE EFECTO INVERNADERO</v>
      </c>
      <c r="G153" s="199"/>
      <c r="H153" s="199"/>
      <c r="I153" s="199"/>
      <c r="J153" s="199"/>
      <c r="K153" s="199"/>
      <c r="L153" s="199"/>
      <c r="M153" s="199"/>
      <c r="N153" s="199"/>
      <c r="O153" s="199"/>
      <c r="P153" s="200"/>
    </row>
    <row r="154" spans="1:22" ht="15.75" thickBot="1" x14ac:dyDescent="0.3">
      <c r="A154" s="174"/>
      <c r="B154" s="9"/>
      <c r="C154" s="9"/>
      <c r="D154" s="9"/>
      <c r="E154" s="9"/>
      <c r="F154" s="11" t="str">
        <f t="shared" ref="F154:P154" si="20">F$3</f>
        <v>SOx (t)</v>
      </c>
      <c r="G154" s="12" t="str">
        <f t="shared" si="20"/>
        <v>NOx (t)</v>
      </c>
      <c r="H154" s="12" t="str">
        <f t="shared" si="20"/>
        <v>COVNM (t)</v>
      </c>
      <c r="I154" s="12" t="str">
        <f t="shared" si="20"/>
        <v>CH4 (t)</v>
      </c>
      <c r="J154" s="12" t="str">
        <f t="shared" si="20"/>
        <v>CO (t)</v>
      </c>
      <c r="K154" s="12" t="str">
        <f t="shared" si="20"/>
        <v>CO2 (kt)</v>
      </c>
      <c r="L154" s="12" t="str">
        <f t="shared" si="20"/>
        <v>N2O (t)</v>
      </c>
      <c r="M154" s="12" t="str">
        <f t="shared" si="20"/>
        <v>NH3 (t)</v>
      </c>
      <c r="N154" s="12" t="str">
        <f t="shared" si="20"/>
        <v>SF6 (t CO2eq)</v>
      </c>
      <c r="O154" s="12" t="str">
        <f t="shared" si="20"/>
        <v>HFC (t CO2eq)</v>
      </c>
      <c r="P154" s="13" t="str">
        <f t="shared" si="20"/>
        <v>PFC (t CO2eq)</v>
      </c>
    </row>
    <row r="155" spans="1:22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P155" si="21">SUM(F156:F171)</f>
        <v>8206.6054601829492</v>
      </c>
      <c r="G155" s="17">
        <f t="shared" si="21"/>
        <v>5041.021509980319</v>
      </c>
      <c r="H155" s="17">
        <f t="shared" si="21"/>
        <v>74.900000000000006</v>
      </c>
      <c r="I155" s="17">
        <f t="shared" si="21"/>
        <v>6.42</v>
      </c>
      <c r="J155" s="17">
        <f t="shared" si="21"/>
        <v>321</v>
      </c>
      <c r="K155" s="17">
        <f t="shared" si="21"/>
        <v>776.49029753727496</v>
      </c>
      <c r="L155" s="17">
        <f t="shared" si="21"/>
        <v>7496.6432723283551</v>
      </c>
      <c r="M155" s="17">
        <f t="shared" si="21"/>
        <v>2518.4224965689282</v>
      </c>
      <c r="N155" s="17">
        <f t="shared" si="21"/>
        <v>0</v>
      </c>
      <c r="O155" s="18">
        <f t="shared" si="21"/>
        <v>0</v>
      </c>
      <c r="P155" s="19">
        <f t="shared" si="21"/>
        <v>0</v>
      </c>
      <c r="R155" s="46"/>
      <c r="S155" s="46"/>
      <c r="T155" s="46"/>
      <c r="U155" s="46"/>
      <c r="V155" s="46"/>
    </row>
    <row r="156" spans="1:22" ht="15.75" x14ac:dyDescent="0.25">
      <c r="A156" s="61" t="s">
        <v>214</v>
      </c>
      <c r="B156" s="14"/>
      <c r="C156" s="14"/>
      <c r="D156" s="14" t="s">
        <v>215</v>
      </c>
      <c r="E156" s="33"/>
      <c r="F156" s="38">
        <v>5375.5161001829492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40"/>
      <c r="Q156" s="45"/>
      <c r="R156" s="46"/>
      <c r="S156" s="46"/>
      <c r="T156" s="46"/>
      <c r="U156" s="46"/>
      <c r="V156" s="46"/>
    </row>
    <row r="157" spans="1:22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>
        <v>3612.8624219803187</v>
      </c>
      <c r="H157" s="39"/>
      <c r="I157" s="39"/>
      <c r="J157" s="39"/>
      <c r="K157" s="39"/>
      <c r="L157" s="39">
        <v>7496.6432723283551</v>
      </c>
      <c r="M157" s="39">
        <v>13.484080178907201</v>
      </c>
      <c r="N157" s="39"/>
      <c r="O157" s="39"/>
      <c r="P157" s="40"/>
      <c r="Q157" s="45"/>
      <c r="R157" s="46"/>
      <c r="S157" s="46"/>
      <c r="T157" s="46"/>
      <c r="U157" s="46"/>
      <c r="V157" s="46"/>
    </row>
    <row r="158" spans="1:22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>
        <v>466.45266553727492</v>
      </c>
      <c r="L158" s="39"/>
      <c r="M158" s="39"/>
      <c r="N158" s="39"/>
      <c r="O158" s="39"/>
      <c r="P158" s="40"/>
      <c r="Q158" s="45"/>
      <c r="R158" s="46"/>
      <c r="S158" s="46"/>
      <c r="T158" s="46"/>
      <c r="U158" s="46"/>
      <c r="V158" s="46"/>
    </row>
    <row r="159" spans="1:22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39"/>
      <c r="O159" s="39"/>
      <c r="P159" s="40"/>
      <c r="Q159" s="45"/>
      <c r="R159" s="46"/>
      <c r="S159" s="46"/>
      <c r="T159" s="46"/>
      <c r="U159" s="46"/>
      <c r="V159" s="46"/>
    </row>
    <row r="160" spans="1:22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>
        <v>231.60829344499751</v>
      </c>
      <c r="N160" s="39"/>
      <c r="O160" s="39"/>
      <c r="P160" s="40"/>
      <c r="Q160" s="45"/>
      <c r="R160" s="46"/>
      <c r="S160" s="46"/>
      <c r="T160" s="46"/>
      <c r="U160" s="46"/>
      <c r="V160" s="46"/>
    </row>
    <row r="161" spans="1:22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>
        <v>315.39225657131567</v>
      </c>
      <c r="N161" s="39"/>
      <c r="O161" s="39"/>
      <c r="P161" s="40"/>
      <c r="Q161" s="45"/>
      <c r="R161" s="46"/>
      <c r="S161" s="46"/>
      <c r="T161" s="46"/>
      <c r="U161" s="46"/>
      <c r="V161" s="46"/>
    </row>
    <row r="162" spans="1:22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>
        <v>1157.8247990796704</v>
      </c>
      <c r="N162" s="39"/>
      <c r="O162" s="39"/>
      <c r="P162" s="40"/>
      <c r="Q162" s="45"/>
      <c r="R162" s="46"/>
      <c r="S162" s="46"/>
      <c r="T162" s="46"/>
      <c r="U162" s="46"/>
      <c r="V162" s="46"/>
    </row>
    <row r="163" spans="1:22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>
        <v>800.11306729403771</v>
      </c>
      <c r="N163" s="39"/>
      <c r="O163" s="39"/>
      <c r="P163" s="40"/>
      <c r="Q163" s="45"/>
      <c r="R163" s="46"/>
      <c r="S163" s="46"/>
      <c r="T163" s="46"/>
      <c r="U163" s="46"/>
      <c r="V163" s="46"/>
    </row>
    <row r="164" spans="1:22" ht="15.75" x14ac:dyDescent="0.25">
      <c r="A164" s="61" t="s">
        <v>230</v>
      </c>
      <c r="B164" s="14"/>
      <c r="C164" s="14"/>
      <c r="D164" s="14" t="s">
        <v>231</v>
      </c>
      <c r="E164" s="33"/>
      <c r="F164" s="38">
        <v>2570.11744</v>
      </c>
      <c r="G164" s="39">
        <v>1421.0596</v>
      </c>
      <c r="H164" s="39">
        <v>74.900000000000006</v>
      </c>
      <c r="I164" s="39">
        <v>6.42</v>
      </c>
      <c r="J164" s="39">
        <v>321</v>
      </c>
      <c r="K164" s="39">
        <v>281.46338000000003</v>
      </c>
      <c r="L164" s="39"/>
      <c r="M164" s="39"/>
      <c r="N164" s="39"/>
      <c r="O164" s="39"/>
      <c r="P164" s="40"/>
      <c r="Q164" s="45"/>
      <c r="R164" s="46"/>
      <c r="S164" s="46"/>
      <c r="T164" s="46"/>
      <c r="U164" s="46"/>
      <c r="V164" s="46"/>
    </row>
    <row r="165" spans="1:22" ht="15.75" x14ac:dyDescent="0.25">
      <c r="A165" s="61" t="s">
        <v>232</v>
      </c>
      <c r="B165" s="14"/>
      <c r="C165" s="14"/>
      <c r="D165" s="14" t="s">
        <v>233</v>
      </c>
      <c r="E165" s="33"/>
      <c r="F165" s="38">
        <v>260.97192000000001</v>
      </c>
      <c r="G165" s="39">
        <v>7.099488</v>
      </c>
      <c r="H165" s="39"/>
      <c r="I165" s="39"/>
      <c r="J165" s="39"/>
      <c r="K165" s="39"/>
      <c r="L165" s="39"/>
      <c r="M165" s="39"/>
      <c r="N165" s="39"/>
      <c r="O165" s="39"/>
      <c r="P165" s="40"/>
      <c r="Q165" s="45"/>
      <c r="R165" s="46"/>
      <c r="S165" s="46"/>
      <c r="T165" s="46"/>
      <c r="U165" s="46"/>
      <c r="V165" s="46"/>
    </row>
    <row r="166" spans="1:22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39"/>
      <c r="O166" s="39"/>
      <c r="P166" s="40"/>
      <c r="Q166" s="45"/>
      <c r="R166" s="46"/>
      <c r="S166" s="46"/>
      <c r="T166" s="46"/>
      <c r="U166" s="46"/>
      <c r="V166" s="46"/>
    </row>
    <row r="167" spans="1:22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>
        <v>28.574252000000001</v>
      </c>
      <c r="L167" s="39"/>
      <c r="M167" s="39"/>
      <c r="N167" s="39"/>
      <c r="O167" s="39"/>
      <c r="P167" s="40"/>
      <c r="Q167" s="45"/>
      <c r="R167" s="46"/>
      <c r="S167" s="46"/>
      <c r="T167" s="46"/>
      <c r="U167" s="46"/>
      <c r="V167" s="46"/>
    </row>
    <row r="168" spans="1:22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39"/>
      <c r="O168" s="39"/>
      <c r="P168" s="40"/>
      <c r="Q168" s="45"/>
      <c r="R168" s="46"/>
      <c r="S168" s="46"/>
      <c r="T168" s="46"/>
      <c r="U168" s="46"/>
      <c r="V168" s="46"/>
    </row>
    <row r="169" spans="1:22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39"/>
      <c r="O169" s="39"/>
      <c r="P169" s="40"/>
      <c r="Q169" s="45"/>
      <c r="R169" s="46"/>
      <c r="S169" s="46"/>
      <c r="T169" s="46"/>
      <c r="U169" s="46"/>
      <c r="V169" s="46"/>
    </row>
    <row r="170" spans="1:22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39"/>
      <c r="O170" s="39"/>
      <c r="P170" s="40"/>
      <c r="Q170" s="45"/>
      <c r="R170" s="46"/>
      <c r="S170" s="46"/>
      <c r="T170" s="46"/>
      <c r="U170" s="46"/>
      <c r="V170" s="46"/>
    </row>
    <row r="171" spans="1:22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39"/>
      <c r="O171" s="39"/>
      <c r="P171" s="40"/>
      <c r="Q171" s="45"/>
      <c r="R171" s="46"/>
      <c r="S171" s="46"/>
      <c r="T171" s="46"/>
      <c r="U171" s="46"/>
      <c r="V171" s="46"/>
    </row>
    <row r="172" spans="1:22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39"/>
      <c r="O172" s="39"/>
      <c r="P172" s="40"/>
      <c r="Q172" s="45"/>
      <c r="R172" s="46"/>
      <c r="S172" s="46"/>
      <c r="T172" s="46"/>
      <c r="U172" s="46"/>
      <c r="V172" s="46"/>
    </row>
    <row r="173" spans="1:22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P173" si="22">SUM(F174:F199)</f>
        <v>0</v>
      </c>
      <c r="G173" s="17">
        <f t="shared" si="22"/>
        <v>0</v>
      </c>
      <c r="H173" s="17">
        <f t="shared" si="22"/>
        <v>7394.910171999999</v>
      </c>
      <c r="I173" s="17">
        <f t="shared" si="22"/>
        <v>3651.2990399999985</v>
      </c>
      <c r="J173" s="17">
        <f t="shared" si="22"/>
        <v>42.038800000000002</v>
      </c>
      <c r="K173" s="17">
        <f t="shared" si="22"/>
        <v>1879.7700270635021</v>
      </c>
      <c r="L173" s="17">
        <f t="shared" si="22"/>
        <v>637.88400000000001</v>
      </c>
      <c r="M173" s="17">
        <f t="shared" si="22"/>
        <v>0</v>
      </c>
      <c r="N173" s="17">
        <f t="shared" si="22"/>
        <v>0</v>
      </c>
      <c r="O173" s="18">
        <f t="shared" si="22"/>
        <v>0</v>
      </c>
      <c r="P173" s="19">
        <f t="shared" si="22"/>
        <v>0</v>
      </c>
      <c r="R173" s="46"/>
      <c r="S173" s="46"/>
      <c r="T173" s="46"/>
      <c r="U173" s="46"/>
      <c r="V173" s="46"/>
    </row>
    <row r="174" spans="1:22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>
        <v>713.46419999999978</v>
      </c>
      <c r="I174" s="39">
        <v>3567.3209999999985</v>
      </c>
      <c r="J174" s="39"/>
      <c r="K174" s="39">
        <v>1603.721906063502</v>
      </c>
      <c r="L174" s="39"/>
      <c r="M174" s="39"/>
      <c r="N174" s="39"/>
      <c r="O174" s="39"/>
      <c r="P174" s="40"/>
      <c r="Q174" s="45"/>
      <c r="R174" s="46"/>
      <c r="S174" s="46"/>
      <c r="T174" s="46"/>
      <c r="U174" s="46"/>
      <c r="V174" s="46"/>
    </row>
    <row r="175" spans="1:22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>
        <v>516.95640000000003</v>
      </c>
      <c r="I175" s="39"/>
      <c r="J175" s="39"/>
      <c r="K175" s="39"/>
      <c r="L175" s="39"/>
      <c r="M175" s="39"/>
      <c r="N175" s="39"/>
      <c r="O175" s="39"/>
      <c r="P175" s="40"/>
      <c r="Q175" s="45"/>
      <c r="R175" s="46"/>
      <c r="S175" s="46"/>
      <c r="T175" s="46"/>
      <c r="U175" s="46"/>
      <c r="V175" s="46"/>
    </row>
    <row r="176" spans="1:22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39"/>
      <c r="O176" s="39"/>
      <c r="P176" s="40"/>
      <c r="Q176" s="45"/>
      <c r="R176" s="46"/>
      <c r="S176" s="46"/>
      <c r="T176" s="46"/>
      <c r="U176" s="46"/>
      <c r="V176" s="46"/>
    </row>
    <row r="177" spans="1:22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>
        <v>997.53250000000003</v>
      </c>
      <c r="I177" s="39"/>
      <c r="J177" s="39"/>
      <c r="K177" s="39">
        <v>3.0196199999999997</v>
      </c>
      <c r="L177" s="39"/>
      <c r="M177" s="39"/>
      <c r="N177" s="39"/>
      <c r="O177" s="39"/>
      <c r="P177" s="40"/>
      <c r="Q177" s="45"/>
      <c r="R177" s="46"/>
      <c r="S177" s="46"/>
      <c r="T177" s="46"/>
      <c r="U177" s="46"/>
      <c r="V177" s="46"/>
    </row>
    <row r="178" spans="1:22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39"/>
      <c r="O178" s="39"/>
      <c r="P178" s="40"/>
      <c r="Q178" s="45"/>
      <c r="R178" s="46"/>
      <c r="S178" s="46"/>
      <c r="T178" s="46"/>
      <c r="U178" s="46"/>
      <c r="V178" s="46"/>
    </row>
    <row r="179" spans="1:22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>
        <v>1346.0407360000002</v>
      </c>
      <c r="I179" s="39"/>
      <c r="J179" s="39"/>
      <c r="K179" s="39"/>
      <c r="L179" s="39"/>
      <c r="M179" s="39"/>
      <c r="N179" s="39"/>
      <c r="O179" s="39"/>
      <c r="P179" s="40"/>
      <c r="Q179" s="45"/>
      <c r="R179" s="46"/>
      <c r="S179" s="46"/>
      <c r="T179" s="46"/>
      <c r="U179" s="46"/>
      <c r="V179" s="46"/>
    </row>
    <row r="180" spans="1:22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>
        <v>417.318195</v>
      </c>
      <c r="I180" s="39"/>
      <c r="J180" s="39"/>
      <c r="K180" s="39"/>
      <c r="L180" s="39"/>
      <c r="M180" s="39"/>
      <c r="N180" s="39"/>
      <c r="O180" s="39"/>
      <c r="P180" s="40"/>
      <c r="Q180" s="45"/>
      <c r="R180" s="46"/>
      <c r="S180" s="46"/>
      <c r="T180" s="46"/>
      <c r="U180" s="46"/>
      <c r="V180" s="46"/>
    </row>
    <row r="181" spans="1:22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>
        <v>79.08319800000001</v>
      </c>
      <c r="I181" s="39"/>
      <c r="J181" s="39"/>
      <c r="K181" s="39"/>
      <c r="L181" s="39"/>
      <c r="M181" s="39"/>
      <c r="N181" s="39"/>
      <c r="O181" s="39"/>
      <c r="P181" s="40"/>
      <c r="Q181" s="45"/>
      <c r="R181" s="46"/>
      <c r="S181" s="46"/>
      <c r="T181" s="46"/>
      <c r="U181" s="46"/>
      <c r="V181" s="46"/>
    </row>
    <row r="182" spans="1:22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>
        <v>2172.2080000000001</v>
      </c>
      <c r="I182" s="39"/>
      <c r="J182" s="39"/>
      <c r="K182" s="39"/>
      <c r="L182" s="39"/>
      <c r="M182" s="39"/>
      <c r="N182" s="39"/>
      <c r="O182" s="39"/>
      <c r="P182" s="40"/>
      <c r="Q182" s="45"/>
      <c r="R182" s="46"/>
      <c r="S182" s="46"/>
      <c r="T182" s="46"/>
      <c r="U182" s="46"/>
      <c r="V182" s="46"/>
    </row>
    <row r="183" spans="1:22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>
        <v>150.26499999999999</v>
      </c>
      <c r="I183" s="39"/>
      <c r="J183" s="39"/>
      <c r="K183" s="39"/>
      <c r="L183" s="39"/>
      <c r="M183" s="39"/>
      <c r="N183" s="39"/>
      <c r="O183" s="39"/>
      <c r="P183" s="40"/>
      <c r="Q183" s="45"/>
      <c r="R183" s="46"/>
      <c r="S183" s="46"/>
      <c r="T183" s="46"/>
      <c r="U183" s="46"/>
      <c r="V183" s="46"/>
    </row>
    <row r="184" spans="1:22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>
        <v>20.91648</v>
      </c>
      <c r="I184" s="39"/>
      <c r="J184" s="39"/>
      <c r="K184" s="39"/>
      <c r="L184" s="39"/>
      <c r="M184" s="39"/>
      <c r="N184" s="39"/>
      <c r="O184" s="39"/>
      <c r="P184" s="40"/>
      <c r="Q184" s="45"/>
      <c r="R184" s="46"/>
      <c r="S184" s="46"/>
      <c r="T184" s="46"/>
      <c r="U184" s="46"/>
      <c r="V184" s="46"/>
    </row>
    <row r="185" spans="1:22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>
        <v>37.518929999999997</v>
      </c>
      <c r="I185" s="39"/>
      <c r="J185" s="39"/>
      <c r="K185" s="39"/>
      <c r="L185" s="39"/>
      <c r="M185" s="39"/>
      <c r="N185" s="39"/>
      <c r="O185" s="39"/>
      <c r="P185" s="40"/>
      <c r="Q185" s="45"/>
      <c r="R185" s="46"/>
      <c r="S185" s="46"/>
      <c r="T185" s="46"/>
      <c r="U185" s="46"/>
      <c r="V185" s="46"/>
    </row>
    <row r="186" spans="1:22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>
        <v>162</v>
      </c>
      <c r="I186" s="39"/>
      <c r="J186" s="39"/>
      <c r="K186" s="39"/>
      <c r="L186" s="39"/>
      <c r="M186" s="39"/>
      <c r="N186" s="39"/>
      <c r="O186" s="39"/>
      <c r="P186" s="40"/>
      <c r="Q186" s="45"/>
      <c r="R186" s="46"/>
      <c r="S186" s="46"/>
      <c r="T186" s="46"/>
      <c r="U186" s="46"/>
      <c r="V186" s="46"/>
    </row>
    <row r="187" spans="1:22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>
        <v>410.27499999999998</v>
      </c>
      <c r="I187" s="39"/>
      <c r="J187" s="39"/>
      <c r="K187" s="39"/>
      <c r="L187" s="39"/>
      <c r="M187" s="39"/>
      <c r="N187" s="39"/>
      <c r="O187" s="39"/>
      <c r="P187" s="40"/>
      <c r="Q187" s="45"/>
      <c r="R187" s="46"/>
      <c r="S187" s="46"/>
      <c r="T187" s="46"/>
      <c r="U187" s="46"/>
      <c r="V187" s="46"/>
    </row>
    <row r="188" spans="1:22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>
        <v>212.05199999999999</v>
      </c>
      <c r="I188" s="39"/>
      <c r="J188" s="39"/>
      <c r="K188" s="39"/>
      <c r="L188" s="39"/>
      <c r="M188" s="39"/>
      <c r="N188" s="39"/>
      <c r="O188" s="39"/>
      <c r="P188" s="40"/>
      <c r="Q188" s="45"/>
      <c r="R188" s="46"/>
      <c r="S188" s="46"/>
      <c r="T188" s="46"/>
      <c r="U188" s="46"/>
      <c r="V188" s="46"/>
    </row>
    <row r="189" spans="1:22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>
        <v>0.42862299999999998</v>
      </c>
      <c r="I189" s="39">
        <v>69.104460000000003</v>
      </c>
      <c r="J189" s="39"/>
      <c r="K189" s="39">
        <v>30.6159</v>
      </c>
      <c r="L189" s="39"/>
      <c r="M189" s="39"/>
      <c r="N189" s="39"/>
      <c r="O189" s="39"/>
      <c r="P189" s="40"/>
      <c r="Q189" s="45"/>
      <c r="R189" s="46"/>
      <c r="S189" s="46"/>
      <c r="T189" s="46"/>
      <c r="U189" s="46"/>
      <c r="V189" s="46"/>
    </row>
    <row r="190" spans="1:22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>
        <v>0.33631</v>
      </c>
      <c r="I190" s="39"/>
      <c r="J190" s="39">
        <v>42.038800000000002</v>
      </c>
      <c r="K190" s="39"/>
      <c r="L190" s="39"/>
      <c r="M190" s="39"/>
      <c r="N190" s="39"/>
      <c r="O190" s="39"/>
      <c r="P190" s="40"/>
      <c r="Q190" s="45"/>
      <c r="R190" s="46"/>
      <c r="S190" s="46"/>
      <c r="T190" s="46"/>
      <c r="U190" s="46"/>
      <c r="V190" s="46"/>
    </row>
    <row r="191" spans="1:22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>
        <v>17.746300000000002</v>
      </c>
      <c r="I191" s="39"/>
      <c r="J191" s="39"/>
      <c r="K191" s="39"/>
      <c r="L191" s="39"/>
      <c r="M191" s="39"/>
      <c r="N191" s="39"/>
      <c r="O191" s="39"/>
      <c r="P191" s="40"/>
      <c r="Q191" s="45"/>
      <c r="R191" s="46"/>
      <c r="S191" s="46"/>
      <c r="T191" s="46"/>
      <c r="U191" s="46"/>
      <c r="V191" s="46"/>
    </row>
    <row r="192" spans="1:22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>
        <v>58.137299999999996</v>
      </c>
      <c r="I192" s="39"/>
      <c r="J192" s="39"/>
      <c r="K192" s="39"/>
      <c r="L192" s="39"/>
      <c r="M192" s="39"/>
      <c r="N192" s="39"/>
      <c r="O192" s="39"/>
      <c r="P192" s="40"/>
      <c r="Q192" s="45"/>
      <c r="R192" s="46"/>
      <c r="S192" s="46"/>
      <c r="T192" s="46"/>
      <c r="U192" s="46"/>
      <c r="V192" s="46"/>
    </row>
    <row r="193" spans="1:22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>
        <v>82.631</v>
      </c>
      <c r="I193" s="39">
        <v>14.87358</v>
      </c>
      <c r="J193" s="39"/>
      <c r="K193" s="39">
        <v>82.631</v>
      </c>
      <c r="L193" s="39"/>
      <c r="M193" s="39"/>
      <c r="N193" s="39"/>
      <c r="O193" s="39"/>
      <c r="P193" s="40"/>
      <c r="Q193" s="45"/>
      <c r="R193" s="46"/>
      <c r="S193" s="46"/>
      <c r="T193" s="46"/>
      <c r="U193" s="46"/>
      <c r="V193" s="46"/>
    </row>
    <row r="194" spans="1:22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39"/>
      <c r="O194" s="39"/>
      <c r="P194" s="40"/>
      <c r="Q194" s="45"/>
      <c r="R194" s="46"/>
      <c r="S194" s="46"/>
      <c r="T194" s="46"/>
      <c r="U194" s="46"/>
      <c r="V194" s="46"/>
    </row>
    <row r="195" spans="1:22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39"/>
      <c r="O195" s="39"/>
      <c r="P195" s="40"/>
      <c r="Q195" s="45"/>
      <c r="R195" s="46"/>
      <c r="S195" s="46"/>
      <c r="T195" s="46"/>
      <c r="U195" s="46"/>
      <c r="V195" s="46"/>
    </row>
    <row r="196" spans="1:22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39"/>
      <c r="O196" s="39"/>
      <c r="P196" s="40"/>
      <c r="Q196" s="45"/>
      <c r="R196" s="46"/>
      <c r="S196" s="46"/>
      <c r="T196" s="46"/>
      <c r="U196" s="46"/>
      <c r="V196" s="46"/>
    </row>
    <row r="197" spans="1:22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39"/>
      <c r="O197" s="39"/>
      <c r="P197" s="40"/>
      <c r="Q197" s="45"/>
      <c r="R197" s="46"/>
      <c r="S197" s="46"/>
      <c r="T197" s="46"/>
      <c r="U197" s="46"/>
      <c r="V197" s="46"/>
    </row>
    <row r="198" spans="1:22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39"/>
      <c r="O198" s="39"/>
      <c r="P198" s="40"/>
      <c r="Q198" s="45"/>
      <c r="R198" s="46"/>
      <c r="S198" s="46"/>
      <c r="T198" s="46"/>
      <c r="U198" s="46"/>
      <c r="V198" s="46"/>
    </row>
    <row r="199" spans="1:22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>
        <v>159.78160099999999</v>
      </c>
      <c r="L199" s="39">
        <v>637.88400000000001</v>
      </c>
      <c r="M199" s="39"/>
      <c r="N199" s="39"/>
      <c r="O199" s="39"/>
      <c r="P199" s="40"/>
      <c r="Q199" s="45"/>
      <c r="R199" s="46"/>
      <c r="S199" s="46"/>
      <c r="T199" s="46"/>
      <c r="U199" s="46"/>
      <c r="V199" s="46"/>
    </row>
    <row r="200" spans="1:22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45"/>
      <c r="R200" s="46"/>
      <c r="S200" s="46"/>
      <c r="T200" s="46"/>
      <c r="U200" s="46"/>
      <c r="V200" s="46"/>
    </row>
    <row r="201" spans="1:22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45"/>
      <c r="R201" s="46"/>
      <c r="S201" s="46"/>
      <c r="T201" s="46"/>
      <c r="U201" s="46"/>
      <c r="V201" s="46"/>
    </row>
    <row r="202" spans="1:22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ACIDIFICADORES, PRECURSORES DE OZONO Y GASES DE EFECTO INVERNADERO</v>
      </c>
      <c r="G202" s="199"/>
      <c r="H202" s="199"/>
      <c r="I202" s="199"/>
      <c r="J202" s="199"/>
      <c r="K202" s="199"/>
      <c r="L202" s="199"/>
      <c r="M202" s="199"/>
      <c r="N202" s="199"/>
      <c r="O202" s="199"/>
      <c r="P202" s="200"/>
    </row>
    <row r="203" spans="1:22" ht="15.75" thickBot="1" x14ac:dyDescent="0.3">
      <c r="A203" s="174"/>
      <c r="B203" s="9"/>
      <c r="C203" s="9"/>
      <c r="D203" s="9"/>
      <c r="E203" s="9"/>
      <c r="F203" s="11" t="str">
        <f t="shared" ref="F203:P203" si="23">F$3</f>
        <v>SOx (t)</v>
      </c>
      <c r="G203" s="12" t="str">
        <f t="shared" si="23"/>
        <v>NOx (t)</v>
      </c>
      <c r="H203" s="12" t="str">
        <f t="shared" si="23"/>
        <v>COVNM (t)</v>
      </c>
      <c r="I203" s="12" t="str">
        <f t="shared" si="23"/>
        <v>CH4 (t)</v>
      </c>
      <c r="J203" s="12" t="str">
        <f t="shared" si="23"/>
        <v>CO (t)</v>
      </c>
      <c r="K203" s="12" t="str">
        <f t="shared" si="23"/>
        <v>CO2 (kt)</v>
      </c>
      <c r="L203" s="12" t="str">
        <f t="shared" si="23"/>
        <v>N2O (t)</v>
      </c>
      <c r="M203" s="12" t="str">
        <f t="shared" si="23"/>
        <v>NH3 (t)</v>
      </c>
      <c r="N203" s="12" t="str">
        <f t="shared" si="23"/>
        <v>SF6 (t CO2eq)</v>
      </c>
      <c r="O203" s="12" t="str">
        <f t="shared" si="23"/>
        <v>HFC (t CO2eq)</v>
      </c>
      <c r="P203" s="13" t="str">
        <f t="shared" si="23"/>
        <v>PFC (t CO2eq)</v>
      </c>
    </row>
    <row r="204" spans="1:22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2547.3319999999999</v>
      </c>
      <c r="G204" s="17">
        <f t="shared" ref="G204:P204" si="24">SUM(G205:G226)</f>
        <v>1269.856</v>
      </c>
      <c r="H204" s="17">
        <f t="shared" si="24"/>
        <v>28272.365353000001</v>
      </c>
      <c r="I204" s="17">
        <f t="shared" si="24"/>
        <v>0</v>
      </c>
      <c r="J204" s="17">
        <f t="shared" si="24"/>
        <v>22292.383000000002</v>
      </c>
      <c r="K204" s="17">
        <f t="shared" si="24"/>
        <v>16324.928625684601</v>
      </c>
      <c r="L204" s="17">
        <f t="shared" si="24"/>
        <v>0</v>
      </c>
      <c r="M204" s="17">
        <f t="shared" si="24"/>
        <v>705.75812999999994</v>
      </c>
      <c r="N204" s="17">
        <f t="shared" si="24"/>
        <v>0</v>
      </c>
      <c r="O204" s="18">
        <f t="shared" si="24"/>
        <v>0</v>
      </c>
      <c r="P204" s="19">
        <f t="shared" si="24"/>
        <v>0</v>
      </c>
      <c r="R204" s="46"/>
      <c r="S204" s="46"/>
      <c r="T204" s="46"/>
      <c r="U204" s="46"/>
      <c r="V204" s="46"/>
    </row>
    <row r="205" spans="1:22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>
        <v>24.22</v>
      </c>
      <c r="I205" s="39"/>
      <c r="J205" s="39"/>
      <c r="K205" s="39"/>
      <c r="L205" s="39"/>
      <c r="M205" s="39"/>
      <c r="N205" s="39"/>
      <c r="O205" s="39"/>
      <c r="P205" s="40"/>
      <c r="Q205" s="45"/>
      <c r="R205" s="46"/>
      <c r="S205" s="46"/>
      <c r="T205" s="46"/>
      <c r="U205" s="46"/>
      <c r="V205" s="46"/>
    </row>
    <row r="206" spans="1:22" ht="15.75" x14ac:dyDescent="0.25">
      <c r="A206" s="61" t="s">
        <v>302</v>
      </c>
      <c r="B206" s="14"/>
      <c r="C206" s="14"/>
      <c r="D206" s="14" t="s">
        <v>303</v>
      </c>
      <c r="E206" s="33"/>
      <c r="F206" s="38">
        <v>2429.6</v>
      </c>
      <c r="G206" s="39">
        <v>1210.99</v>
      </c>
      <c r="H206" s="39">
        <v>2812.692</v>
      </c>
      <c r="I206" s="39"/>
      <c r="J206" s="39">
        <v>7734.9030000000002</v>
      </c>
      <c r="K206" s="39"/>
      <c r="L206" s="39"/>
      <c r="M206" s="39"/>
      <c r="N206" s="39"/>
      <c r="O206" s="39"/>
      <c r="P206" s="40"/>
      <c r="Q206" s="45"/>
      <c r="R206" s="46"/>
      <c r="S206" s="46"/>
      <c r="T206" s="46"/>
      <c r="U206" s="46"/>
      <c r="V206" s="46"/>
    </row>
    <row r="207" spans="1:22" ht="15.75" x14ac:dyDescent="0.25">
      <c r="A207" s="61" t="s">
        <v>304</v>
      </c>
      <c r="B207" s="14"/>
      <c r="C207" s="14"/>
      <c r="D207" s="14" t="s">
        <v>305</v>
      </c>
      <c r="E207" s="33"/>
      <c r="F207" s="38">
        <v>117.732</v>
      </c>
      <c r="G207" s="39">
        <v>58.866</v>
      </c>
      <c r="H207" s="39">
        <v>5.8865999999999996</v>
      </c>
      <c r="I207" s="39"/>
      <c r="J207" s="39"/>
      <c r="K207" s="39"/>
      <c r="L207" s="39"/>
      <c r="M207" s="39"/>
      <c r="N207" s="39"/>
      <c r="O207" s="39"/>
      <c r="P207" s="40"/>
      <c r="Q207" s="45"/>
      <c r="R207" s="46"/>
      <c r="S207" s="46"/>
      <c r="T207" s="46"/>
      <c r="U207" s="46"/>
      <c r="V207" s="46"/>
    </row>
    <row r="208" spans="1:22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39"/>
      <c r="O208" s="39"/>
      <c r="P208" s="40"/>
      <c r="Q208" s="45"/>
      <c r="R208" s="46"/>
      <c r="S208" s="46"/>
      <c r="T208" s="46"/>
      <c r="U208" s="46"/>
      <c r="V208" s="46"/>
    </row>
    <row r="209" spans="1:22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>
        <v>3569.6304520000008</v>
      </c>
      <c r="I209" s="39"/>
      <c r="J209" s="39"/>
      <c r="K209" s="39"/>
      <c r="L209" s="39"/>
      <c r="M209" s="39"/>
      <c r="N209" s="39"/>
      <c r="O209" s="39"/>
      <c r="P209" s="40"/>
      <c r="Q209" s="45"/>
      <c r="R209" s="46"/>
      <c r="S209" s="46"/>
      <c r="T209" s="46"/>
      <c r="U209" s="46"/>
      <c r="V209" s="46"/>
    </row>
    <row r="210" spans="1:22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>
        <v>1062.5846619999998</v>
      </c>
      <c r="I210" s="39"/>
      <c r="J210" s="39"/>
      <c r="K210" s="39"/>
      <c r="L210" s="39"/>
      <c r="M210" s="39"/>
      <c r="N210" s="39"/>
      <c r="O210" s="39"/>
      <c r="P210" s="40"/>
      <c r="Q210" s="45"/>
      <c r="R210" s="46"/>
      <c r="S210" s="46"/>
      <c r="T210" s="46"/>
      <c r="U210" s="46"/>
      <c r="V210" s="46"/>
    </row>
    <row r="211" spans="1:22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>
        <v>867.05800999999997</v>
      </c>
      <c r="I211" s="39"/>
      <c r="J211" s="39"/>
      <c r="K211" s="39"/>
      <c r="L211" s="39"/>
      <c r="M211" s="39"/>
      <c r="N211" s="39"/>
      <c r="O211" s="39"/>
      <c r="P211" s="40"/>
      <c r="Q211" s="45"/>
      <c r="R211" s="46"/>
      <c r="S211" s="46"/>
      <c r="T211" s="46"/>
      <c r="U211" s="46"/>
      <c r="V211" s="46"/>
    </row>
    <row r="212" spans="1:22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>
        <v>4962.7945979999986</v>
      </c>
      <c r="I212" s="39"/>
      <c r="J212" s="39"/>
      <c r="K212" s="39"/>
      <c r="L212" s="39"/>
      <c r="M212" s="39"/>
      <c r="N212" s="39"/>
      <c r="O212" s="39"/>
      <c r="P212" s="40"/>
      <c r="Q212" s="45"/>
      <c r="R212" s="46"/>
      <c r="S212" s="46"/>
      <c r="T212" s="46"/>
      <c r="U212" s="46"/>
      <c r="V212" s="46"/>
    </row>
    <row r="213" spans="1:22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>
        <v>22.879999000000002</v>
      </c>
      <c r="I213" s="39"/>
      <c r="J213" s="39">
        <v>1.6720000000000002</v>
      </c>
      <c r="K213" s="39"/>
      <c r="L213" s="39"/>
      <c r="M213" s="39"/>
      <c r="N213" s="39"/>
      <c r="O213" s="39"/>
      <c r="P213" s="40"/>
      <c r="Q213" s="45"/>
      <c r="R213" s="46"/>
      <c r="S213" s="46"/>
      <c r="T213" s="46"/>
      <c r="U213" s="46"/>
      <c r="V213" s="46"/>
    </row>
    <row r="214" spans="1:22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>
        <v>3286.4433290000006</v>
      </c>
      <c r="I214" s="39"/>
      <c r="J214" s="39"/>
      <c r="K214" s="39"/>
      <c r="L214" s="39"/>
      <c r="M214" s="39"/>
      <c r="N214" s="39"/>
      <c r="O214" s="39"/>
      <c r="P214" s="40"/>
      <c r="Q214" s="45"/>
      <c r="R214" s="46"/>
      <c r="S214" s="46"/>
      <c r="T214" s="46"/>
      <c r="U214" s="46"/>
      <c r="V214" s="46"/>
    </row>
    <row r="215" spans="1:22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>
        <v>12751.533890999997</v>
      </c>
      <c r="L215" s="39"/>
      <c r="M215" s="39"/>
      <c r="N215" s="39"/>
      <c r="O215" s="39"/>
      <c r="P215" s="40"/>
      <c r="Q215" s="45"/>
      <c r="R215" s="46"/>
      <c r="S215" s="46"/>
      <c r="T215" s="46"/>
      <c r="U215" s="46"/>
      <c r="V215" s="46"/>
    </row>
    <row r="216" spans="1:22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39">
        <v>28.715695000000004</v>
      </c>
      <c r="I216" s="39"/>
      <c r="J216" s="39"/>
      <c r="K216" s="39">
        <v>1.150709</v>
      </c>
      <c r="L216" s="39"/>
      <c r="M216" s="39">
        <v>67.262129999999999</v>
      </c>
      <c r="N216" s="39"/>
      <c r="O216" s="39"/>
      <c r="P216" s="40"/>
      <c r="Q216" s="45"/>
      <c r="R216" s="46"/>
      <c r="S216" s="46"/>
      <c r="T216" s="46"/>
      <c r="U216" s="46"/>
      <c r="V216" s="46"/>
    </row>
    <row r="217" spans="1:22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>
        <v>1232.6245112446036</v>
      </c>
      <c r="L217" s="39"/>
      <c r="M217" s="39"/>
      <c r="N217" s="39"/>
      <c r="O217" s="39"/>
      <c r="P217" s="40"/>
      <c r="Q217" s="45"/>
      <c r="R217" s="46"/>
      <c r="S217" s="46"/>
      <c r="T217" s="46"/>
      <c r="U217" s="46"/>
      <c r="V217" s="46"/>
    </row>
    <row r="218" spans="1:22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/>
      <c r="M218" s="39"/>
      <c r="N218" s="39"/>
      <c r="O218" s="39"/>
      <c r="P218" s="40"/>
      <c r="Q218" s="45"/>
      <c r="R218" s="46"/>
      <c r="S218" s="46"/>
      <c r="T218" s="46"/>
      <c r="U218" s="46"/>
      <c r="V218" s="46"/>
    </row>
    <row r="219" spans="1:22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39"/>
      <c r="O219" s="39"/>
      <c r="P219" s="40"/>
      <c r="Q219" s="45"/>
      <c r="R219" s="46"/>
      <c r="S219" s="46"/>
      <c r="T219" s="46"/>
      <c r="U219" s="46"/>
      <c r="V219" s="46"/>
    </row>
    <row r="220" spans="1:22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>
        <v>365.41231174699999</v>
      </c>
      <c r="L220" s="39"/>
      <c r="M220" s="39"/>
      <c r="N220" s="39"/>
      <c r="O220" s="39"/>
      <c r="P220" s="40"/>
      <c r="Q220" s="45"/>
      <c r="R220" s="46"/>
      <c r="S220" s="46"/>
      <c r="T220" s="46"/>
      <c r="U220" s="46"/>
      <c r="V220" s="46"/>
    </row>
    <row r="221" spans="1:22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>
        <v>1416.2791276930002</v>
      </c>
      <c r="L221" s="39"/>
      <c r="M221" s="39"/>
      <c r="N221" s="39"/>
      <c r="O221" s="39"/>
      <c r="P221" s="40"/>
      <c r="Q221" s="45"/>
      <c r="R221" s="46"/>
      <c r="S221" s="46"/>
      <c r="T221" s="46"/>
      <c r="U221" s="46"/>
      <c r="V221" s="46"/>
    </row>
    <row r="222" spans="1:22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>
        <v>14555.808000000001</v>
      </c>
      <c r="K222" s="39">
        <v>557.92807500000004</v>
      </c>
      <c r="L222" s="39"/>
      <c r="M222" s="39">
        <v>638.49599999999998</v>
      </c>
      <c r="N222" s="39"/>
      <c r="O222" s="39"/>
      <c r="P222" s="40"/>
      <c r="Q222" s="45"/>
      <c r="R222" s="46"/>
      <c r="S222" s="46"/>
      <c r="T222" s="46"/>
      <c r="U222" s="46"/>
      <c r="V222" s="46"/>
    </row>
    <row r="223" spans="1:22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39"/>
      <c r="O223" s="39"/>
      <c r="P223" s="40"/>
      <c r="Q223" s="45"/>
      <c r="R223" s="46"/>
      <c r="S223" s="46"/>
      <c r="T223" s="46"/>
      <c r="U223" s="46"/>
      <c r="V223" s="46"/>
    </row>
    <row r="224" spans="1:22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39"/>
      <c r="O224" s="39"/>
      <c r="P224" s="40"/>
      <c r="Q224" s="45"/>
      <c r="R224" s="46"/>
      <c r="S224" s="46"/>
      <c r="T224" s="46"/>
      <c r="U224" s="46"/>
      <c r="V224" s="46"/>
    </row>
    <row r="225" spans="1:22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39"/>
      <c r="O225" s="39"/>
      <c r="P225" s="40"/>
      <c r="Q225" s="45"/>
      <c r="R225" s="46"/>
      <c r="S225" s="46"/>
      <c r="T225" s="46"/>
      <c r="U225" s="46"/>
      <c r="V225" s="46"/>
    </row>
    <row r="226" spans="1:22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>
        <v>11629.460008</v>
      </c>
      <c r="I226" s="39"/>
      <c r="J226" s="39"/>
      <c r="K226" s="39"/>
      <c r="L226" s="39"/>
      <c r="M226" s="39"/>
      <c r="N226" s="39"/>
      <c r="O226" s="39"/>
      <c r="P226" s="40"/>
      <c r="Q226" s="45"/>
      <c r="R226" s="46"/>
      <c r="S226" s="46"/>
      <c r="T226" s="46"/>
      <c r="U226" s="46"/>
      <c r="V226" s="46"/>
    </row>
    <row r="227" spans="1:22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39"/>
      <c r="O227" s="39"/>
      <c r="P227" s="40"/>
      <c r="Q227" s="45"/>
      <c r="R227" s="46"/>
      <c r="S227" s="46"/>
      <c r="T227" s="46"/>
      <c r="U227" s="46"/>
      <c r="V227" s="46"/>
    </row>
    <row r="228" spans="1:22" ht="15.75" x14ac:dyDescent="0.25">
      <c r="A228" s="61" t="s">
        <v>336</v>
      </c>
      <c r="B228" s="14"/>
      <c r="C228" s="15" t="s">
        <v>337</v>
      </c>
      <c r="E228" s="33"/>
      <c r="F228" s="16">
        <f t="shared" ref="F228:P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7">
        <f t="shared" si="25"/>
        <v>0</v>
      </c>
      <c r="O228" s="18">
        <f t="shared" si="25"/>
        <v>6180888.3197799996</v>
      </c>
      <c r="P228" s="19">
        <f t="shared" si="25"/>
        <v>0</v>
      </c>
      <c r="R228" s="46"/>
      <c r="S228" s="46"/>
      <c r="T228" s="46"/>
      <c r="U228" s="46"/>
      <c r="V228" s="46"/>
    </row>
    <row r="229" spans="1:22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39"/>
      <c r="O229" s="39">
        <v>6131800.5697799996</v>
      </c>
      <c r="P229" s="40"/>
      <c r="Q229" s="45"/>
      <c r="R229" s="46"/>
      <c r="S229" s="46"/>
      <c r="T229" s="46"/>
      <c r="U229" s="46"/>
      <c r="V229" s="46"/>
    </row>
    <row r="230" spans="1:22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39"/>
      <c r="O230" s="39">
        <v>49087.75</v>
      </c>
      <c r="P230" s="40"/>
      <c r="Q230" s="45"/>
      <c r="R230" s="46"/>
      <c r="S230" s="46"/>
      <c r="T230" s="46"/>
      <c r="U230" s="46"/>
      <c r="V230" s="46"/>
    </row>
    <row r="231" spans="1:22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39"/>
      <c r="O231" s="39"/>
      <c r="P231" s="40"/>
      <c r="Q231" s="45"/>
      <c r="R231" s="46"/>
      <c r="S231" s="46"/>
      <c r="T231" s="46"/>
      <c r="U231" s="46"/>
      <c r="V231" s="46"/>
    </row>
    <row r="232" spans="1:22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39"/>
      <c r="O232" s="39"/>
      <c r="P232" s="40"/>
      <c r="Q232" s="45"/>
      <c r="R232" s="46"/>
      <c r="S232" s="46"/>
      <c r="T232" s="46"/>
      <c r="U232" s="46"/>
      <c r="V232" s="46"/>
    </row>
    <row r="233" spans="1:22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39"/>
      <c r="O233" s="39"/>
      <c r="P233" s="40"/>
      <c r="Q233" s="45"/>
      <c r="R233" s="46"/>
      <c r="S233" s="46"/>
      <c r="T233" s="46"/>
      <c r="U233" s="46"/>
      <c r="V233" s="46"/>
    </row>
    <row r="234" spans="1:22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39"/>
      <c r="O234" s="39"/>
      <c r="P234" s="40"/>
      <c r="Q234" s="45"/>
      <c r="R234" s="46"/>
      <c r="S234" s="46"/>
      <c r="T234" s="46"/>
      <c r="U234" s="46"/>
      <c r="V234" s="46"/>
    </row>
    <row r="235" spans="1:22" ht="15.75" x14ac:dyDescent="0.25">
      <c r="A235" s="176"/>
      <c r="B235" s="53"/>
      <c r="C235" s="54"/>
      <c r="D235" s="53"/>
      <c r="E235" s="33"/>
      <c r="F235" s="38"/>
      <c r="G235" s="39"/>
      <c r="H235" s="39"/>
      <c r="I235" s="39"/>
      <c r="J235" s="39"/>
      <c r="K235" s="39"/>
      <c r="L235" s="39"/>
      <c r="M235" s="39"/>
      <c r="N235" s="39"/>
      <c r="O235" s="39"/>
      <c r="P235" s="40"/>
      <c r="Q235" s="45"/>
      <c r="R235" s="46"/>
      <c r="S235" s="46"/>
      <c r="T235" s="46"/>
      <c r="U235" s="46"/>
      <c r="V235" s="46"/>
    </row>
    <row r="236" spans="1:22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7"/>
      <c r="O236" s="18"/>
      <c r="P236" s="19"/>
      <c r="R236" s="46"/>
      <c r="S236" s="46"/>
      <c r="T236" s="46"/>
      <c r="U236" s="46"/>
      <c r="V236" s="46"/>
    </row>
    <row r="237" spans="1:22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39"/>
      <c r="O237" s="39"/>
      <c r="P237" s="40"/>
      <c r="Q237" s="45"/>
      <c r="R237" s="46"/>
      <c r="S237" s="46"/>
      <c r="T237" s="46"/>
      <c r="U237" s="46"/>
      <c r="V237" s="46"/>
    </row>
    <row r="238" spans="1:22" ht="19.5" thickBot="1" x14ac:dyDescent="0.35">
      <c r="A238" s="61"/>
      <c r="B238" s="25" t="s">
        <v>350</v>
      </c>
      <c r="C238" s="14"/>
      <c r="D238" s="14"/>
      <c r="E238" s="33"/>
      <c r="F238" s="41">
        <f>SUM(F228,F204,F173,F155,F140,F128,F121,F236)</f>
        <v>64726.700079865244</v>
      </c>
      <c r="G238" s="42">
        <f t="shared" ref="G238:P238" si="26">SUM(G228,G204,G173,G155,G140,G128,G121,G236)</f>
        <v>9751.7791108223191</v>
      </c>
      <c r="H238" s="42">
        <f t="shared" si="26"/>
        <v>38732.570290433468</v>
      </c>
      <c r="I238" s="42">
        <f t="shared" si="26"/>
        <v>4445.8777150026453</v>
      </c>
      <c r="J238" s="42">
        <f t="shared" si="26"/>
        <v>160141.59161720396</v>
      </c>
      <c r="K238" s="42">
        <f t="shared" si="26"/>
        <v>22999.604757071898</v>
      </c>
      <c r="L238" s="42">
        <f t="shared" si="26"/>
        <v>8134.5272723283551</v>
      </c>
      <c r="M238" s="42">
        <f t="shared" si="26"/>
        <v>3241.6033361289287</v>
      </c>
      <c r="N238" s="42">
        <f t="shared" si="26"/>
        <v>0</v>
      </c>
      <c r="O238" s="42">
        <f t="shared" si="26"/>
        <v>6180888.3197799996</v>
      </c>
      <c r="P238" s="43">
        <f t="shared" si="26"/>
        <v>920915.0663404552</v>
      </c>
      <c r="Q238" s="56"/>
      <c r="R238" s="46"/>
      <c r="S238" s="46"/>
      <c r="T238" s="46"/>
      <c r="U238" s="46"/>
      <c r="V238" s="46"/>
    </row>
    <row r="239" spans="1:22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45"/>
      <c r="R239" s="46"/>
      <c r="S239" s="46"/>
      <c r="T239" s="46"/>
      <c r="U239" s="46"/>
      <c r="V239" s="46"/>
    </row>
    <row r="240" spans="1:22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45"/>
      <c r="R240" s="46"/>
      <c r="S240" s="46"/>
      <c r="T240" s="46"/>
      <c r="U240" s="46"/>
      <c r="V240" s="46"/>
    </row>
    <row r="241" spans="1:22" ht="28.5" customHeight="1" x14ac:dyDescent="0.2">
      <c r="A241" s="173">
        <v>5</v>
      </c>
      <c r="B241" s="201" t="s">
        <v>351</v>
      </c>
      <c r="C241" s="202"/>
      <c r="D241" s="203"/>
      <c r="E241" s="57"/>
      <c r="F241" s="206" t="str">
        <f>F$2</f>
        <v>ACIDIFICADORES, PRECURSORES DE OZONO Y GASES DE EFECTO INVERNADERO</v>
      </c>
      <c r="G241" s="199"/>
      <c r="H241" s="199"/>
      <c r="I241" s="199"/>
      <c r="J241" s="199"/>
      <c r="K241" s="199"/>
      <c r="L241" s="199"/>
      <c r="M241" s="199"/>
      <c r="N241" s="199"/>
      <c r="O241" s="199"/>
      <c r="P241" s="200"/>
      <c r="Q241" s="45"/>
      <c r="R241" s="46"/>
      <c r="S241" s="46"/>
      <c r="T241" s="46"/>
      <c r="U241" s="46"/>
      <c r="V241" s="46"/>
    </row>
    <row r="242" spans="1:22" ht="13.5" thickBot="1" x14ac:dyDescent="0.25">
      <c r="A242" s="177"/>
      <c r="B242" s="33"/>
      <c r="C242" s="33"/>
      <c r="D242" s="33"/>
      <c r="E242" s="33"/>
      <c r="F242" s="58" t="str">
        <f t="shared" ref="F242:P242" si="27">F$3</f>
        <v>SOx (t)</v>
      </c>
      <c r="G242" s="59" t="str">
        <f t="shared" si="27"/>
        <v>NOx (t)</v>
      </c>
      <c r="H242" s="59" t="str">
        <f t="shared" si="27"/>
        <v>COVNM (t)</v>
      </c>
      <c r="I242" s="59" t="str">
        <f t="shared" si="27"/>
        <v>CH4 (t)</v>
      </c>
      <c r="J242" s="59" t="str">
        <f t="shared" si="27"/>
        <v>CO (t)</v>
      </c>
      <c r="K242" s="59" t="str">
        <f t="shared" si="27"/>
        <v>CO2 (kt)</v>
      </c>
      <c r="L242" s="59" t="str">
        <f t="shared" si="27"/>
        <v>N2O (t)</v>
      </c>
      <c r="M242" s="59" t="str">
        <f t="shared" si="27"/>
        <v>NH3 (t)</v>
      </c>
      <c r="N242" s="59" t="str">
        <f t="shared" si="27"/>
        <v>SF6 (t CO2eq)</v>
      </c>
      <c r="O242" s="59" t="str">
        <f t="shared" si="27"/>
        <v>HFC (t CO2eq)</v>
      </c>
      <c r="P242" s="60" t="str">
        <f t="shared" si="27"/>
        <v>PFC (t CO2eq)</v>
      </c>
      <c r="Q242" s="45"/>
      <c r="R242" s="46"/>
      <c r="S242" s="46"/>
      <c r="T242" s="46"/>
      <c r="U242" s="46"/>
      <c r="V242" s="46"/>
    </row>
    <row r="243" spans="1:22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P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45286.329631000001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7">
        <f t="shared" si="28"/>
        <v>0</v>
      </c>
      <c r="O243" s="18">
        <f t="shared" si="28"/>
        <v>0</v>
      </c>
      <c r="P243" s="19">
        <f t="shared" si="28"/>
        <v>0</v>
      </c>
      <c r="R243" s="46"/>
      <c r="S243" s="46"/>
      <c r="T243" s="46"/>
      <c r="U243" s="46"/>
      <c r="V243" s="46"/>
    </row>
    <row r="244" spans="1:22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>
        <v>502.85887199999996</v>
      </c>
      <c r="J244" s="39"/>
      <c r="K244" s="39"/>
      <c r="L244" s="39"/>
      <c r="M244" s="39"/>
      <c r="N244" s="39"/>
      <c r="O244" s="39"/>
      <c r="P244" s="40"/>
      <c r="Q244" s="45"/>
      <c r="R244" s="46"/>
      <c r="S244" s="46"/>
      <c r="T244" s="46"/>
      <c r="U244" s="46"/>
      <c r="V244" s="46"/>
    </row>
    <row r="245" spans="1:22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>
        <v>44783.470759000003</v>
      </c>
      <c r="J245" s="39"/>
      <c r="K245" s="39"/>
      <c r="L245" s="39"/>
      <c r="M245" s="39"/>
      <c r="N245" s="39"/>
      <c r="O245" s="39"/>
      <c r="P245" s="40"/>
      <c r="Q245" s="45"/>
      <c r="R245" s="46"/>
      <c r="S245" s="46"/>
      <c r="T245" s="46"/>
      <c r="U245" s="46"/>
      <c r="V245" s="46"/>
    </row>
    <row r="246" spans="1:22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39"/>
      <c r="O246" s="39"/>
      <c r="P246" s="40"/>
      <c r="Q246" s="45"/>
      <c r="R246" s="46"/>
      <c r="S246" s="46"/>
      <c r="T246" s="46"/>
      <c r="U246" s="46"/>
      <c r="V246" s="46"/>
    </row>
    <row r="247" spans="1:22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39"/>
      <c r="O247" s="39"/>
      <c r="P247" s="40"/>
      <c r="Q247" s="45"/>
      <c r="R247" s="46"/>
      <c r="S247" s="46"/>
      <c r="T247" s="46"/>
      <c r="U247" s="46"/>
      <c r="V247" s="46"/>
    </row>
    <row r="248" spans="1:22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P248" si="29">SUM(F249:F250)</f>
        <v>0</v>
      </c>
      <c r="G248" s="17">
        <f t="shared" si="29"/>
        <v>0</v>
      </c>
      <c r="H248" s="17">
        <f t="shared" si="29"/>
        <v>486.8080000020347</v>
      </c>
      <c r="I248" s="17">
        <f t="shared" si="29"/>
        <v>401.44722967293387</v>
      </c>
      <c r="J248" s="17">
        <f t="shared" si="29"/>
        <v>0</v>
      </c>
      <c r="K248" s="17">
        <f t="shared" si="29"/>
        <v>21.446377266437377</v>
      </c>
      <c r="L248" s="17">
        <f t="shared" si="29"/>
        <v>0.30248919139400399</v>
      </c>
      <c r="M248" s="17">
        <f t="shared" si="29"/>
        <v>0</v>
      </c>
      <c r="N248" s="17">
        <f t="shared" si="29"/>
        <v>0</v>
      </c>
      <c r="O248" s="18">
        <f t="shared" si="29"/>
        <v>0</v>
      </c>
      <c r="P248" s="19">
        <f t="shared" si="29"/>
        <v>0</v>
      </c>
      <c r="R248" s="46"/>
      <c r="S248" s="46"/>
      <c r="T248" s="46"/>
      <c r="U248" s="46"/>
      <c r="V248" s="46"/>
    </row>
    <row r="249" spans="1:22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>
        <v>12.08699999876</v>
      </c>
      <c r="I249" s="39">
        <v>12.874092297660001</v>
      </c>
      <c r="J249" s="39"/>
      <c r="K249" s="39">
        <v>0.68712486954445717</v>
      </c>
      <c r="L249" s="39">
        <v>9.6915016977600008E-3</v>
      </c>
      <c r="M249" s="39"/>
      <c r="N249" s="39"/>
      <c r="O249" s="39"/>
      <c r="P249" s="40"/>
      <c r="Q249" s="45"/>
      <c r="R249" s="46"/>
      <c r="S249" s="46"/>
      <c r="T249" s="46"/>
      <c r="U249" s="46"/>
      <c r="V249" s="46"/>
    </row>
    <row r="250" spans="1:22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>
        <v>474.7210000032747</v>
      </c>
      <c r="I250" s="39">
        <v>388.57313737527386</v>
      </c>
      <c r="J250" s="39"/>
      <c r="K250" s="39">
        <v>20.759252396892919</v>
      </c>
      <c r="L250" s="39">
        <v>0.29279768969624398</v>
      </c>
      <c r="M250" s="39"/>
      <c r="N250" s="39"/>
      <c r="O250" s="39"/>
      <c r="P250" s="40"/>
      <c r="Q250" s="45"/>
      <c r="R250" s="46"/>
      <c r="S250" s="46"/>
      <c r="T250" s="46"/>
      <c r="U250" s="46"/>
      <c r="V250" s="46"/>
    </row>
    <row r="251" spans="1:22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39"/>
      <c r="O251" s="39"/>
      <c r="P251" s="40"/>
      <c r="Q251" s="45"/>
      <c r="R251" s="46"/>
      <c r="S251" s="46"/>
      <c r="T251" s="46"/>
      <c r="U251" s="46"/>
      <c r="V251" s="46"/>
    </row>
    <row r="252" spans="1:22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P252" si="30">SUM(F253:F255)</f>
        <v>0</v>
      </c>
      <c r="G252" s="17">
        <f t="shared" si="30"/>
        <v>0</v>
      </c>
      <c r="H252" s="17">
        <f t="shared" si="30"/>
        <v>18.041274901599998</v>
      </c>
      <c r="I252" s="17">
        <f t="shared" si="30"/>
        <v>259.89679590336414</v>
      </c>
      <c r="J252" s="17">
        <f t="shared" si="30"/>
        <v>0</v>
      </c>
      <c r="K252" s="17">
        <f t="shared" si="30"/>
        <v>7.9847347831806559</v>
      </c>
      <c r="L252" s="17">
        <f t="shared" si="30"/>
        <v>9.7422884468639989E-3</v>
      </c>
      <c r="M252" s="17">
        <f t="shared" si="30"/>
        <v>0</v>
      </c>
      <c r="N252" s="17">
        <f t="shared" si="30"/>
        <v>0</v>
      </c>
      <c r="O252" s="18">
        <f t="shared" si="30"/>
        <v>0</v>
      </c>
      <c r="P252" s="19">
        <f t="shared" si="30"/>
        <v>0</v>
      </c>
      <c r="R252" s="46"/>
      <c r="S252" s="46"/>
      <c r="T252" s="46"/>
      <c r="U252" s="46"/>
      <c r="V252" s="46"/>
    </row>
    <row r="253" spans="1:22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39"/>
      <c r="O253" s="39"/>
      <c r="P253" s="40"/>
      <c r="Q253" s="45"/>
      <c r="R253" s="46"/>
      <c r="S253" s="46"/>
      <c r="T253" s="46"/>
      <c r="U253" s="46"/>
      <c r="V253" s="46"/>
    </row>
    <row r="254" spans="1:22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>
        <v>8.5302135280000009</v>
      </c>
      <c r="I254" s="39">
        <v>209.22566532937279</v>
      </c>
      <c r="J254" s="39"/>
      <c r="K254" s="39">
        <v>3.7783727800923201</v>
      </c>
      <c r="L254" s="39">
        <v>4.6063153051200002E-3</v>
      </c>
      <c r="M254" s="39"/>
      <c r="N254" s="39"/>
      <c r="O254" s="39"/>
      <c r="P254" s="40"/>
      <c r="Q254" s="45"/>
      <c r="R254" s="46"/>
      <c r="S254" s="46"/>
      <c r="T254" s="46"/>
      <c r="U254" s="46"/>
      <c r="V254" s="46"/>
    </row>
    <row r="255" spans="1:22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>
        <v>9.5110613735999987</v>
      </c>
      <c r="I255" s="39">
        <v>50.671130573991356</v>
      </c>
      <c r="J255" s="39"/>
      <c r="K255" s="39">
        <v>4.2063620030883362</v>
      </c>
      <c r="L255" s="39">
        <v>5.1359731417439996E-3</v>
      </c>
      <c r="M255" s="39"/>
      <c r="N255" s="39"/>
      <c r="O255" s="39"/>
      <c r="P255" s="40"/>
      <c r="Q255" s="45"/>
      <c r="R255" s="46"/>
      <c r="S255" s="46"/>
      <c r="T255" s="46"/>
      <c r="U255" s="46"/>
      <c r="V255" s="46"/>
    </row>
    <row r="256" spans="1:22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39"/>
      <c r="O256" s="39"/>
      <c r="P256" s="40"/>
      <c r="Q256" s="45"/>
      <c r="R256" s="46"/>
      <c r="S256" s="46"/>
      <c r="T256" s="46"/>
      <c r="U256" s="46"/>
      <c r="V256" s="46"/>
    </row>
    <row r="257" spans="1:22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P257" si="31">SUM(F258:F259)</f>
        <v>0</v>
      </c>
      <c r="G257" s="17">
        <f t="shared" si="31"/>
        <v>0</v>
      </c>
      <c r="H257" s="17">
        <f t="shared" si="31"/>
        <v>15167.707061000001</v>
      </c>
      <c r="I257" s="17">
        <f t="shared" si="31"/>
        <v>41.749724000000001</v>
      </c>
      <c r="J257" s="17">
        <f t="shared" si="31"/>
        <v>0</v>
      </c>
      <c r="K257" s="17">
        <f t="shared" si="31"/>
        <v>3.7880000000000001E-3</v>
      </c>
      <c r="L257" s="17">
        <f t="shared" si="31"/>
        <v>0</v>
      </c>
      <c r="M257" s="17">
        <f t="shared" si="31"/>
        <v>0</v>
      </c>
      <c r="N257" s="17">
        <f t="shared" si="31"/>
        <v>0</v>
      </c>
      <c r="O257" s="18">
        <f t="shared" si="31"/>
        <v>0</v>
      </c>
      <c r="P257" s="19">
        <f t="shared" si="31"/>
        <v>0</v>
      </c>
      <c r="R257" s="46"/>
      <c r="S257" s="46"/>
      <c r="T257" s="46"/>
      <c r="U257" s="46"/>
      <c r="V257" s="46"/>
    </row>
    <row r="258" spans="1:22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>
        <v>15167.707061000001</v>
      </c>
      <c r="I258" s="39">
        <v>41.749724000000001</v>
      </c>
      <c r="J258" s="39"/>
      <c r="K258" s="39">
        <v>3.7880000000000001E-3</v>
      </c>
      <c r="L258" s="39"/>
      <c r="M258" s="39"/>
      <c r="N258" s="39"/>
      <c r="O258" s="39"/>
      <c r="P258" s="40"/>
      <c r="Q258" s="45"/>
      <c r="R258" s="46"/>
      <c r="S258" s="46"/>
      <c r="T258" s="46"/>
      <c r="U258" s="46"/>
      <c r="V258" s="46"/>
    </row>
    <row r="259" spans="1:22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39"/>
      <c r="O259" s="39"/>
      <c r="P259" s="40"/>
      <c r="Q259" s="45"/>
      <c r="R259" s="46"/>
      <c r="S259" s="46"/>
      <c r="T259" s="46"/>
      <c r="U259" s="46"/>
      <c r="V259" s="46"/>
    </row>
    <row r="260" spans="1:22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39"/>
      <c r="O260" s="39"/>
      <c r="P260" s="40"/>
      <c r="Q260" s="45"/>
      <c r="R260" s="46"/>
      <c r="S260" s="46"/>
      <c r="T260" s="46"/>
      <c r="U260" s="46"/>
      <c r="V260" s="46"/>
    </row>
    <row r="261" spans="1:22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P261" si="32">SUM(F262:F264)</f>
        <v>0</v>
      </c>
      <c r="G261" s="17">
        <f t="shared" si="32"/>
        <v>0</v>
      </c>
      <c r="H261" s="17">
        <f t="shared" si="32"/>
        <v>28553.119609379646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7">
        <f t="shared" si="32"/>
        <v>0</v>
      </c>
      <c r="O261" s="18">
        <f t="shared" si="32"/>
        <v>0</v>
      </c>
      <c r="P261" s="19">
        <f t="shared" si="32"/>
        <v>0</v>
      </c>
      <c r="R261" s="46"/>
      <c r="S261" s="46"/>
      <c r="T261" s="46"/>
      <c r="U261" s="46"/>
      <c r="V261" s="46"/>
    </row>
    <row r="262" spans="1:22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>
        <v>744.78573040834499</v>
      </c>
      <c r="I262" s="39"/>
      <c r="J262" s="39"/>
      <c r="K262" s="39"/>
      <c r="L262" s="39"/>
      <c r="M262" s="39"/>
      <c r="N262" s="39"/>
      <c r="O262" s="39"/>
      <c r="P262" s="40"/>
      <c r="Q262" s="45"/>
      <c r="R262" s="46"/>
      <c r="S262" s="46"/>
      <c r="T262" s="46"/>
      <c r="U262" s="46"/>
      <c r="V262" s="46"/>
    </row>
    <row r="263" spans="1:22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>
        <v>3409.6737079713012</v>
      </c>
      <c r="I263" s="39"/>
      <c r="J263" s="39"/>
      <c r="K263" s="39"/>
      <c r="L263" s="39"/>
      <c r="M263" s="39"/>
      <c r="N263" s="39"/>
      <c r="O263" s="39"/>
      <c r="P263" s="40"/>
      <c r="Q263" s="45"/>
      <c r="R263" s="46"/>
      <c r="S263" s="46"/>
      <c r="T263" s="46"/>
      <c r="U263" s="46"/>
      <c r="V263" s="46"/>
    </row>
    <row r="264" spans="1:22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>
        <v>24398.660171</v>
      </c>
      <c r="I264" s="39"/>
      <c r="J264" s="39"/>
      <c r="K264" s="39"/>
      <c r="L264" s="39"/>
      <c r="M264" s="39"/>
      <c r="N264" s="39"/>
      <c r="O264" s="39"/>
      <c r="P264" s="40"/>
      <c r="Q264" s="45"/>
      <c r="R264" s="46"/>
      <c r="S264" s="46"/>
      <c r="T264" s="46"/>
      <c r="U264" s="46"/>
      <c r="V264" s="46"/>
    </row>
    <row r="265" spans="1:22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39"/>
      <c r="O265" s="39"/>
      <c r="P265" s="40"/>
      <c r="Q265" s="45"/>
      <c r="R265" s="46"/>
      <c r="S265" s="46"/>
      <c r="T265" s="46"/>
      <c r="U265" s="46"/>
      <c r="V265" s="46"/>
    </row>
    <row r="266" spans="1:22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P266" si="33">SUM(F267:F268)</f>
        <v>0</v>
      </c>
      <c r="G266" s="17">
        <f t="shared" si="33"/>
        <v>0</v>
      </c>
      <c r="H266" s="17">
        <f t="shared" si="33"/>
        <v>1140.7167300247611</v>
      </c>
      <c r="I266" s="17">
        <f t="shared" si="33"/>
        <v>6041.8950671748171</v>
      </c>
      <c r="J266" s="17">
        <f t="shared" si="33"/>
        <v>0</v>
      </c>
      <c r="K266" s="17">
        <f t="shared" si="33"/>
        <v>1.7123021062207019E-2</v>
      </c>
      <c r="L266" s="17">
        <f t="shared" si="33"/>
        <v>0</v>
      </c>
      <c r="M266" s="17">
        <f t="shared" si="33"/>
        <v>0</v>
      </c>
      <c r="N266" s="17">
        <f t="shared" si="33"/>
        <v>0</v>
      </c>
      <c r="O266" s="18">
        <f t="shared" si="33"/>
        <v>0</v>
      </c>
      <c r="P266" s="19">
        <f t="shared" si="33"/>
        <v>0</v>
      </c>
      <c r="R266" s="46"/>
      <c r="S266" s="46"/>
      <c r="T266" s="46"/>
      <c r="U266" s="46"/>
      <c r="V266" s="46"/>
    </row>
    <row r="267" spans="1:22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>
        <v>291.42348202476092</v>
      </c>
      <c r="I267" s="39">
        <v>1725.0808871748172</v>
      </c>
      <c r="J267" s="39"/>
      <c r="K267" s="39">
        <v>4.8870210622070226E-3</v>
      </c>
      <c r="L267" s="39"/>
      <c r="M267" s="39"/>
      <c r="N267" s="39"/>
      <c r="O267" s="39"/>
      <c r="P267" s="40"/>
      <c r="Q267" s="45"/>
      <c r="R267" s="46"/>
      <c r="S267" s="46"/>
      <c r="T267" s="46"/>
      <c r="U267" s="46"/>
      <c r="V267" s="46"/>
    </row>
    <row r="268" spans="1:22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>
        <v>849.29324800000029</v>
      </c>
      <c r="I268" s="39">
        <v>4316.8141799999994</v>
      </c>
      <c r="J268" s="39"/>
      <c r="K268" s="39">
        <v>1.2235999999999997E-2</v>
      </c>
      <c r="L268" s="39"/>
      <c r="M268" s="39"/>
      <c r="N268" s="39"/>
      <c r="O268" s="39"/>
      <c r="P268" s="40"/>
      <c r="Q268" s="45"/>
      <c r="R268" s="46"/>
      <c r="S268" s="46"/>
      <c r="T268" s="46"/>
      <c r="U268" s="46"/>
      <c r="V268" s="46"/>
    </row>
    <row r="269" spans="1:22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39"/>
      <c r="O269" s="39"/>
      <c r="P269" s="40"/>
      <c r="Q269" s="45"/>
      <c r="R269" s="46"/>
      <c r="S269" s="46"/>
      <c r="T269" s="46"/>
      <c r="U269" s="46"/>
      <c r="V269" s="46"/>
    </row>
    <row r="270" spans="1:22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7"/>
      <c r="O270" s="18"/>
      <c r="P270" s="19"/>
      <c r="R270" s="46"/>
      <c r="S270" s="46"/>
      <c r="T270" s="46"/>
      <c r="U270" s="46"/>
      <c r="V270" s="46"/>
    </row>
    <row r="271" spans="1:22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4"/>
      <c r="O271" s="64"/>
      <c r="P271" s="65"/>
      <c r="Q271" s="45"/>
      <c r="R271" s="46"/>
      <c r="S271" s="46"/>
      <c r="T271" s="46"/>
      <c r="U271" s="46"/>
      <c r="V271" s="46"/>
    </row>
    <row r="272" spans="1:22" ht="19.5" thickBot="1" x14ac:dyDescent="0.35">
      <c r="A272" s="61"/>
      <c r="B272" s="25" t="s">
        <v>396</v>
      </c>
      <c r="C272" s="14"/>
      <c r="D272" s="14"/>
      <c r="E272" s="33"/>
      <c r="F272" s="41">
        <f>SUM(F270,F266,F261,F257,F252,F248,F243)</f>
        <v>0</v>
      </c>
      <c r="G272" s="42">
        <f t="shared" ref="G272:P272" si="34">SUM(G270,G266,G261,G257,G252,G248,G243)</f>
        <v>0</v>
      </c>
      <c r="H272" s="42">
        <f t="shared" si="34"/>
        <v>45366.392675308045</v>
      </c>
      <c r="I272" s="42">
        <f t="shared" si="34"/>
        <v>52031.318447751117</v>
      </c>
      <c r="J272" s="42">
        <f t="shared" si="34"/>
        <v>0</v>
      </c>
      <c r="K272" s="42">
        <f t="shared" si="34"/>
        <v>29.452023070680241</v>
      </c>
      <c r="L272" s="42">
        <f t="shared" si="34"/>
        <v>0.31223147984086796</v>
      </c>
      <c r="M272" s="42">
        <f t="shared" si="34"/>
        <v>0</v>
      </c>
      <c r="N272" s="42">
        <f t="shared" si="34"/>
        <v>0</v>
      </c>
      <c r="O272" s="42">
        <f t="shared" si="34"/>
        <v>0</v>
      </c>
      <c r="P272" s="43">
        <f t="shared" si="34"/>
        <v>0</v>
      </c>
      <c r="Q272" s="56"/>
      <c r="R272" s="46"/>
      <c r="S272" s="46"/>
      <c r="T272" s="46"/>
      <c r="U272" s="46"/>
      <c r="V272" s="46"/>
    </row>
    <row r="273" spans="1:16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</row>
    <row r="274" spans="1:16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ACIDIFICADORES, PRECURSORES DE OZONO Y GASES DE EFECTO INVERNADERO</v>
      </c>
      <c r="G275" s="199"/>
      <c r="H275" s="199"/>
      <c r="I275" s="199"/>
      <c r="J275" s="199"/>
      <c r="K275" s="199"/>
      <c r="L275" s="199"/>
      <c r="M275" s="199"/>
      <c r="N275" s="199"/>
      <c r="O275" s="199"/>
      <c r="P275" s="200"/>
    </row>
    <row r="276" spans="1:16" ht="15.75" thickBot="1" x14ac:dyDescent="0.3">
      <c r="A276" s="174"/>
      <c r="B276" s="9"/>
      <c r="C276" s="9"/>
      <c r="D276" s="9"/>
      <c r="E276" s="9"/>
      <c r="F276" s="11" t="str">
        <f t="shared" ref="F276:P276" si="35">F$3</f>
        <v>SOx (t)</v>
      </c>
      <c r="G276" s="12" t="str">
        <f t="shared" si="35"/>
        <v>NOx (t)</v>
      </c>
      <c r="H276" s="12" t="str">
        <f t="shared" si="35"/>
        <v>COVNM (t)</v>
      </c>
      <c r="I276" s="12" t="str">
        <f t="shared" si="35"/>
        <v>CH4 (t)</v>
      </c>
      <c r="J276" s="12" t="str">
        <f t="shared" si="35"/>
        <v>CO (t)</v>
      </c>
      <c r="K276" s="12" t="str">
        <f t="shared" si="35"/>
        <v>CO2 (kt)</v>
      </c>
      <c r="L276" s="12" t="str">
        <f t="shared" si="35"/>
        <v>N2O (t)</v>
      </c>
      <c r="M276" s="12" t="str">
        <f t="shared" si="35"/>
        <v>NH3 (t)</v>
      </c>
      <c r="N276" s="12" t="str">
        <f t="shared" si="35"/>
        <v>SF6 (t CO2eq)</v>
      </c>
      <c r="O276" s="12" t="str">
        <f t="shared" si="35"/>
        <v>HFC (t CO2eq)</v>
      </c>
      <c r="P276" s="13" t="str">
        <f t="shared" si="35"/>
        <v>PFC (t CO2eq)</v>
      </c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P277" si="36">SUM(F278:F286)</f>
        <v>0</v>
      </c>
      <c r="G277" s="17">
        <f t="shared" si="36"/>
        <v>0</v>
      </c>
      <c r="H277" s="17">
        <f t="shared" si="36"/>
        <v>178013.17820199998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7">
        <f t="shared" si="36"/>
        <v>0</v>
      </c>
      <c r="O277" s="18">
        <f t="shared" si="36"/>
        <v>0</v>
      </c>
      <c r="P277" s="19">
        <f t="shared" si="36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>
        <v>17862.194704999998</v>
      </c>
      <c r="I278" s="23"/>
      <c r="J278" s="23"/>
      <c r="K278" s="23"/>
      <c r="L278" s="23"/>
      <c r="M278" s="23"/>
      <c r="N278" s="23"/>
      <c r="O278" s="23"/>
      <c r="P278" s="24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>
        <v>7712.5000000000009</v>
      </c>
      <c r="I279" s="23"/>
      <c r="J279" s="23"/>
      <c r="K279" s="23"/>
      <c r="L279" s="23"/>
      <c r="M279" s="23"/>
      <c r="N279" s="23"/>
      <c r="O279" s="23"/>
      <c r="P279" s="24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>
        <v>34457.755106999983</v>
      </c>
      <c r="I280" s="23"/>
      <c r="J280" s="23"/>
      <c r="K280" s="23"/>
      <c r="L280" s="23"/>
      <c r="M280" s="23"/>
      <c r="N280" s="23"/>
      <c r="O280" s="23"/>
      <c r="P280" s="24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>
        <v>10059.003744999996</v>
      </c>
      <c r="I281" s="23"/>
      <c r="J281" s="23"/>
      <c r="K281" s="23"/>
      <c r="L281" s="23"/>
      <c r="M281" s="23"/>
      <c r="N281" s="23"/>
      <c r="O281" s="23"/>
      <c r="P281" s="24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>
        <v>820.96799900000008</v>
      </c>
      <c r="I282" s="23"/>
      <c r="J282" s="23"/>
      <c r="K282" s="23"/>
      <c r="L282" s="23"/>
      <c r="M282" s="23"/>
      <c r="N282" s="23"/>
      <c r="O282" s="23"/>
      <c r="P282" s="24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>
        <v>2219.9999990000001</v>
      </c>
      <c r="I283" s="23"/>
      <c r="J283" s="23"/>
      <c r="K283" s="23"/>
      <c r="L283" s="23"/>
      <c r="M283" s="23"/>
      <c r="N283" s="23"/>
      <c r="O283" s="23"/>
      <c r="P283" s="24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>
        <v>48296.699996999989</v>
      </c>
      <c r="I284" s="23"/>
      <c r="J284" s="23"/>
      <c r="K284" s="23"/>
      <c r="L284" s="23"/>
      <c r="M284" s="23"/>
      <c r="N284" s="23"/>
      <c r="O284" s="23"/>
      <c r="P284" s="24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>
        <v>49174.056649999999</v>
      </c>
      <c r="I285" s="23"/>
      <c r="J285" s="23"/>
      <c r="K285" s="23"/>
      <c r="L285" s="23"/>
      <c r="M285" s="23"/>
      <c r="N285" s="23"/>
      <c r="O285" s="23"/>
      <c r="P285" s="24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>
        <v>7410.0000000000018</v>
      </c>
      <c r="I286" s="23"/>
      <c r="J286" s="23"/>
      <c r="K286" s="23"/>
      <c r="L286" s="23"/>
      <c r="M286" s="23"/>
      <c r="N286" s="23"/>
      <c r="O286" s="23"/>
      <c r="P286" s="24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3"/>
      <c r="O287" s="23"/>
      <c r="P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P288" si="37">SUM(F289:F292)</f>
        <v>0</v>
      </c>
      <c r="G288" s="17">
        <f t="shared" si="37"/>
        <v>0</v>
      </c>
      <c r="H288" s="17">
        <f t="shared" si="37"/>
        <v>49957.669436999997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7">
        <f t="shared" si="37"/>
        <v>0</v>
      </c>
      <c r="O288" s="18">
        <f t="shared" si="37"/>
        <v>0</v>
      </c>
      <c r="P288" s="19">
        <f t="shared" si="37"/>
        <v>0</v>
      </c>
    </row>
    <row r="289" spans="1:16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>
        <v>48434.731779999995</v>
      </c>
      <c r="I289" s="23"/>
      <c r="J289" s="23"/>
      <c r="K289" s="23"/>
      <c r="L289" s="23"/>
      <c r="M289" s="23"/>
      <c r="N289" s="23"/>
      <c r="O289" s="23"/>
      <c r="P289" s="24"/>
    </row>
    <row r="290" spans="1:16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>
        <v>1501.0676570000001</v>
      </c>
      <c r="I290" s="23"/>
      <c r="J290" s="23"/>
      <c r="K290" s="23"/>
      <c r="L290" s="23"/>
      <c r="M290" s="23"/>
      <c r="N290" s="23"/>
      <c r="O290" s="23"/>
      <c r="P290" s="24"/>
    </row>
    <row r="291" spans="1:16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3"/>
      <c r="O291" s="23"/>
      <c r="P291" s="24"/>
    </row>
    <row r="292" spans="1:16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>
        <v>21.87</v>
      </c>
      <c r="I292" s="23"/>
      <c r="J292" s="23"/>
      <c r="K292" s="23"/>
      <c r="L292" s="23"/>
      <c r="M292" s="23"/>
      <c r="N292" s="23"/>
      <c r="O292" s="23"/>
      <c r="P292" s="24"/>
    </row>
    <row r="293" spans="1:16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3"/>
      <c r="O293" s="23"/>
      <c r="P293" s="24"/>
    </row>
    <row r="294" spans="1:16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P294" si="38">SUM(F295:F308)</f>
        <v>0</v>
      </c>
      <c r="G294" s="17">
        <f t="shared" si="38"/>
        <v>0</v>
      </c>
      <c r="H294" s="17">
        <f t="shared" si="38"/>
        <v>45752.876262999998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7">
        <f t="shared" si="38"/>
        <v>0</v>
      </c>
      <c r="O294" s="18">
        <f t="shared" si="38"/>
        <v>0</v>
      </c>
      <c r="P294" s="19">
        <f t="shared" si="38"/>
        <v>0</v>
      </c>
    </row>
    <row r="295" spans="1:16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>
        <v>3811.4281189999997</v>
      </c>
      <c r="I295" s="23"/>
      <c r="J295" s="23"/>
      <c r="K295" s="23"/>
      <c r="L295" s="23"/>
      <c r="M295" s="23"/>
      <c r="N295" s="23"/>
      <c r="O295" s="23"/>
      <c r="P295" s="24"/>
    </row>
    <row r="296" spans="1:16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>
        <v>4677.2199810000011</v>
      </c>
      <c r="I296" s="23"/>
      <c r="J296" s="23"/>
      <c r="K296" s="23"/>
      <c r="L296" s="23"/>
      <c r="M296" s="23"/>
      <c r="N296" s="23"/>
      <c r="O296" s="23"/>
      <c r="P296" s="24"/>
    </row>
    <row r="297" spans="1:16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>
        <v>11805.000001999999</v>
      </c>
      <c r="I297" s="23"/>
      <c r="J297" s="23"/>
      <c r="K297" s="23"/>
      <c r="L297" s="23"/>
      <c r="M297" s="23"/>
      <c r="N297" s="23"/>
      <c r="O297" s="23"/>
      <c r="P297" s="24"/>
    </row>
    <row r="298" spans="1:16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>
        <v>2399.9999970000003</v>
      </c>
      <c r="I298" s="23"/>
      <c r="J298" s="23"/>
      <c r="K298" s="23"/>
      <c r="L298" s="23"/>
      <c r="M298" s="23"/>
      <c r="N298" s="23"/>
      <c r="O298" s="23"/>
      <c r="P298" s="24"/>
    </row>
    <row r="299" spans="1:16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>
        <v>5984.3519949999991</v>
      </c>
      <c r="I299" s="23"/>
      <c r="J299" s="23"/>
      <c r="K299" s="23"/>
      <c r="L299" s="23"/>
      <c r="M299" s="23"/>
      <c r="N299" s="23"/>
      <c r="O299" s="23"/>
      <c r="P299" s="24"/>
    </row>
    <row r="300" spans="1:16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>
        <v>4885.9100019999996</v>
      </c>
      <c r="I300" s="23"/>
      <c r="J300" s="23"/>
      <c r="K300" s="23"/>
      <c r="L300" s="23"/>
      <c r="M300" s="23"/>
      <c r="N300" s="23"/>
      <c r="O300" s="23"/>
      <c r="P300" s="24"/>
    </row>
    <row r="301" spans="1:16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>
        <v>6685.4039990000001</v>
      </c>
      <c r="I301" s="23"/>
      <c r="J301" s="23"/>
      <c r="K301" s="23"/>
      <c r="L301" s="23"/>
      <c r="M301" s="23"/>
      <c r="N301" s="23"/>
      <c r="O301" s="23"/>
      <c r="P301" s="24"/>
    </row>
    <row r="302" spans="1:16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>
        <v>476.81700099999995</v>
      </c>
      <c r="I302" s="23"/>
      <c r="J302" s="23"/>
      <c r="K302" s="23"/>
      <c r="L302" s="23"/>
      <c r="M302" s="23"/>
      <c r="N302" s="23"/>
      <c r="O302" s="23"/>
      <c r="P302" s="24"/>
    </row>
    <row r="303" spans="1:16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>
        <v>1409.990992</v>
      </c>
      <c r="I303" s="23"/>
      <c r="J303" s="23"/>
      <c r="K303" s="23"/>
      <c r="L303" s="23"/>
      <c r="M303" s="23"/>
      <c r="N303" s="23"/>
      <c r="O303" s="23"/>
      <c r="P303" s="24"/>
    </row>
    <row r="304" spans="1:16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3"/>
      <c r="O304" s="23"/>
      <c r="P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3"/>
      <c r="O305" s="23"/>
      <c r="P305" s="24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3"/>
      <c r="O306" s="23"/>
      <c r="P306" s="24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>
        <v>3616.7541749999996</v>
      </c>
      <c r="I307" s="23"/>
      <c r="J307" s="23"/>
      <c r="K307" s="23"/>
      <c r="L307" s="23"/>
      <c r="M307" s="23"/>
      <c r="N307" s="23"/>
      <c r="O307" s="23"/>
      <c r="P307" s="24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33"/>
      <c r="F308" s="22"/>
      <c r="G308" s="23"/>
      <c r="H308" s="23"/>
      <c r="I308" s="23"/>
      <c r="J308" s="23"/>
      <c r="K308" s="23"/>
      <c r="L308" s="23"/>
      <c r="M308" s="23"/>
      <c r="N308" s="23"/>
      <c r="O308" s="23"/>
      <c r="P308" s="24"/>
    </row>
    <row r="309" spans="1:16" ht="15" x14ac:dyDescent="0.25">
      <c r="A309" s="177"/>
      <c r="B309" s="33"/>
      <c r="C309" s="33"/>
      <c r="D309" s="33"/>
      <c r="E309" s="33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</row>
    <row r="310" spans="1:16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ACIDIFICADORES, PRECURSORES DE OZONO Y GASES DE EFECTO INVERNADERO</v>
      </c>
      <c r="G311" s="199"/>
      <c r="H311" s="199"/>
      <c r="I311" s="199"/>
      <c r="J311" s="199"/>
      <c r="K311" s="199"/>
      <c r="L311" s="199"/>
      <c r="M311" s="199"/>
      <c r="N311" s="199"/>
      <c r="O311" s="199"/>
      <c r="P311" s="200"/>
    </row>
    <row r="312" spans="1:16" ht="15.75" thickBot="1" x14ac:dyDescent="0.3">
      <c r="A312" s="174"/>
      <c r="B312" s="9"/>
      <c r="C312" s="9"/>
      <c r="D312" s="9"/>
      <c r="E312" s="9"/>
      <c r="F312" s="11" t="str">
        <f t="shared" ref="F312:P312" si="39">F$3</f>
        <v>SOx (t)</v>
      </c>
      <c r="G312" s="12" t="str">
        <f t="shared" si="39"/>
        <v>NOx (t)</v>
      </c>
      <c r="H312" s="12" t="str">
        <f t="shared" si="39"/>
        <v>COVNM (t)</v>
      </c>
      <c r="I312" s="12" t="str">
        <f t="shared" si="39"/>
        <v>CH4 (t)</v>
      </c>
      <c r="J312" s="12" t="str">
        <f t="shared" si="39"/>
        <v>CO (t)</v>
      </c>
      <c r="K312" s="12" t="str">
        <f t="shared" si="39"/>
        <v>CO2 (kt)</v>
      </c>
      <c r="L312" s="12" t="str">
        <f t="shared" si="39"/>
        <v>N2O (t)</v>
      </c>
      <c r="M312" s="12" t="str">
        <f t="shared" si="39"/>
        <v>NH3 (t)</v>
      </c>
      <c r="N312" s="12" t="str">
        <f t="shared" si="39"/>
        <v>SF6 (t CO2eq)</v>
      </c>
      <c r="O312" s="12" t="str">
        <f t="shared" si="39"/>
        <v>HFC (t CO2eq)</v>
      </c>
      <c r="P312" s="13" t="str">
        <f t="shared" si="39"/>
        <v>PFC (t CO2eq)</v>
      </c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P313" si="40">SUM(F314:F324)</f>
        <v>0</v>
      </c>
      <c r="G313" s="17">
        <f t="shared" si="40"/>
        <v>0</v>
      </c>
      <c r="H313" s="17">
        <f t="shared" si="40"/>
        <v>143325.62253300007</v>
      </c>
      <c r="I313" s="17">
        <f t="shared" si="40"/>
        <v>0</v>
      </c>
      <c r="J313" s="17">
        <f t="shared" si="40"/>
        <v>0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7">
        <f t="shared" si="40"/>
        <v>0</v>
      </c>
      <c r="O313" s="18">
        <f t="shared" si="40"/>
        <v>0</v>
      </c>
      <c r="P313" s="19">
        <f t="shared" si="40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>
        <v>39.573450000000001</v>
      </c>
      <c r="I314" s="23"/>
      <c r="J314" s="23"/>
      <c r="K314" s="23"/>
      <c r="L314" s="23"/>
      <c r="M314" s="23"/>
      <c r="N314" s="23"/>
      <c r="O314" s="23"/>
      <c r="P314" s="24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>
        <v>6.9410999999999996</v>
      </c>
      <c r="I315" s="23"/>
      <c r="J315" s="23"/>
      <c r="K315" s="23"/>
      <c r="L315" s="23"/>
      <c r="M315" s="23"/>
      <c r="N315" s="23"/>
      <c r="O315" s="23"/>
      <c r="P315" s="24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>
        <v>24118.488042000001</v>
      </c>
      <c r="I316" s="23"/>
      <c r="J316" s="23"/>
      <c r="K316" s="23"/>
      <c r="L316" s="23"/>
      <c r="M316" s="23"/>
      <c r="N316" s="23"/>
      <c r="O316" s="23"/>
      <c r="P316" s="24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>
        <v>9232.1466580000015</v>
      </c>
      <c r="I317" s="23"/>
      <c r="J317" s="23"/>
      <c r="K317" s="23"/>
      <c r="L317" s="23"/>
      <c r="M317" s="23"/>
      <c r="N317" s="23"/>
      <c r="O317" s="23"/>
      <c r="P317" s="24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>
        <v>11606.311600000001</v>
      </c>
      <c r="I318" s="23"/>
      <c r="J318" s="23"/>
      <c r="K318" s="23"/>
      <c r="L318" s="23"/>
      <c r="M318" s="23"/>
      <c r="N318" s="23"/>
      <c r="O318" s="23"/>
      <c r="P318" s="24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>
        <v>110.12000299999998</v>
      </c>
      <c r="I319" s="23"/>
      <c r="J319" s="23"/>
      <c r="K319" s="23"/>
      <c r="L319" s="23"/>
      <c r="M319" s="23"/>
      <c r="N319" s="23"/>
      <c r="O319" s="23"/>
      <c r="P319" s="24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>
        <v>1081.5576000000001</v>
      </c>
      <c r="I320" s="23"/>
      <c r="J320" s="23"/>
      <c r="K320" s="23"/>
      <c r="L320" s="23"/>
      <c r="M320" s="23"/>
      <c r="N320" s="23"/>
      <c r="O320" s="23"/>
      <c r="P320" s="24"/>
    </row>
    <row r="321" spans="1:16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>
        <v>96469.406080000059</v>
      </c>
      <c r="I321" s="23"/>
      <c r="J321" s="23"/>
      <c r="K321" s="23"/>
      <c r="L321" s="23"/>
      <c r="M321" s="23"/>
      <c r="N321" s="23"/>
      <c r="O321" s="23"/>
      <c r="P321" s="24"/>
    </row>
    <row r="322" spans="1:16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>
        <v>661.07799999999997</v>
      </c>
      <c r="I322" s="23"/>
      <c r="J322" s="23"/>
      <c r="K322" s="23"/>
      <c r="L322" s="23"/>
      <c r="M322" s="23"/>
      <c r="N322" s="23"/>
      <c r="O322" s="23"/>
      <c r="P322" s="24"/>
    </row>
    <row r="323" spans="1:16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3"/>
      <c r="O323" s="23"/>
      <c r="P323" s="24"/>
    </row>
    <row r="324" spans="1:16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3"/>
      <c r="O324" s="23"/>
      <c r="P324" s="24"/>
    </row>
    <row r="325" spans="1:16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3"/>
      <c r="O325" s="23"/>
      <c r="P325" s="24"/>
    </row>
    <row r="326" spans="1:16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P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2557.7743409999998</v>
      </c>
      <c r="M326" s="17">
        <f t="shared" si="41"/>
        <v>75.413539999999998</v>
      </c>
      <c r="N326" s="17">
        <f t="shared" si="41"/>
        <v>155959.95892949999</v>
      </c>
      <c r="O326" s="18">
        <f t="shared" si="41"/>
        <v>920076.63436549972</v>
      </c>
      <c r="P326" s="19">
        <f t="shared" si="41"/>
        <v>267.46267390000003</v>
      </c>
    </row>
    <row r="327" spans="1:16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>
        <v>2553.9475029999999</v>
      </c>
      <c r="M327" s="23"/>
      <c r="N327" s="23"/>
      <c r="O327" s="23"/>
      <c r="P327" s="24"/>
    </row>
    <row r="328" spans="1:16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3"/>
      <c r="O328" s="23">
        <v>912591.86373024969</v>
      </c>
      <c r="P328" s="24">
        <v>12.6226831</v>
      </c>
    </row>
    <row r="329" spans="1:16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>
        <v>75.413539999999998</v>
      </c>
      <c r="N329" s="23"/>
      <c r="O329" s="23"/>
      <c r="P329" s="24"/>
    </row>
    <row r="330" spans="1:16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3"/>
      <c r="O330" s="23"/>
      <c r="P330" s="24"/>
    </row>
    <row r="331" spans="1:16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3"/>
      <c r="O331" s="23">
        <v>4782.1908592500013</v>
      </c>
      <c r="P331" s="24">
        <v>254.83999080000001</v>
      </c>
    </row>
    <row r="332" spans="1:16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3"/>
      <c r="O332" s="23">
        <v>2702.5797759999991</v>
      </c>
      <c r="P332" s="24"/>
    </row>
    <row r="333" spans="1:16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3">
        <v>155621.5589295</v>
      </c>
      <c r="O333" s="23"/>
      <c r="P333" s="24"/>
    </row>
    <row r="334" spans="1:16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>
        <v>3.8268380000000004</v>
      </c>
      <c r="M334" s="23"/>
      <c r="N334" s="23">
        <v>338.40000000000009</v>
      </c>
      <c r="O334" s="23"/>
      <c r="P334" s="24"/>
    </row>
    <row r="335" spans="1:16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3"/>
      <c r="O335" s="23"/>
      <c r="P335" s="24"/>
    </row>
    <row r="336" spans="1:16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6.8042319999999989</v>
      </c>
      <c r="G336" s="17">
        <f t="shared" ref="G336:P336" si="42">SUM(G337:G339)</f>
        <v>15.909197999999996</v>
      </c>
      <c r="H336" s="17">
        <f t="shared" si="42"/>
        <v>41.202919000000016</v>
      </c>
      <c r="I336" s="17">
        <f t="shared" si="42"/>
        <v>0</v>
      </c>
      <c r="J336" s="17">
        <f t="shared" si="42"/>
        <v>485.17564600000003</v>
      </c>
      <c r="K336" s="17">
        <f t="shared" si="42"/>
        <v>0</v>
      </c>
      <c r="L336" s="17">
        <f t="shared" si="42"/>
        <v>0</v>
      </c>
      <c r="M336" s="17">
        <f t="shared" si="42"/>
        <v>35.328946999999999</v>
      </c>
      <c r="N336" s="17">
        <f t="shared" si="42"/>
        <v>0</v>
      </c>
      <c r="O336" s="18">
        <f t="shared" si="42"/>
        <v>0</v>
      </c>
      <c r="P336" s="19">
        <f t="shared" si="42"/>
        <v>0</v>
      </c>
    </row>
    <row r="337" spans="1:17" ht="15.75" x14ac:dyDescent="0.25">
      <c r="A337" s="61" t="s">
        <v>947</v>
      </c>
      <c r="B337" s="14"/>
      <c r="C337" s="14"/>
      <c r="D337" s="14" t="s">
        <v>949</v>
      </c>
      <c r="E337" s="33"/>
      <c r="F337" s="22">
        <v>6.8042319999999989</v>
      </c>
      <c r="G337" s="23">
        <v>0.58579700000000001</v>
      </c>
      <c r="H337" s="23"/>
      <c r="I337" s="23"/>
      <c r="J337" s="23">
        <v>16.109347</v>
      </c>
      <c r="K337" s="23"/>
      <c r="L337" s="23"/>
      <c r="M337" s="23"/>
      <c r="N337" s="23"/>
      <c r="O337" s="23"/>
      <c r="P337" s="24"/>
    </row>
    <row r="338" spans="1:17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15.323400999999997</v>
      </c>
      <c r="H338" s="23">
        <v>41.202919000000016</v>
      </c>
      <c r="I338" s="23"/>
      <c r="J338" s="23">
        <v>469.06629900000001</v>
      </c>
      <c r="K338" s="23"/>
      <c r="L338" s="23"/>
      <c r="M338" s="23">
        <v>35.328946999999999</v>
      </c>
      <c r="N338" s="23"/>
      <c r="O338" s="23"/>
      <c r="P338" s="24"/>
    </row>
    <row r="339" spans="1:17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3"/>
      <c r="O339" s="23"/>
      <c r="P339" s="24"/>
    </row>
    <row r="340" spans="1:17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3"/>
      <c r="O340" s="23"/>
      <c r="P340" s="24"/>
    </row>
    <row r="341" spans="1:17" ht="19.5" thickBot="1" x14ac:dyDescent="0.35">
      <c r="A341" s="61"/>
      <c r="B341" s="25" t="s">
        <v>498</v>
      </c>
      <c r="C341" s="14"/>
      <c r="D341" s="14"/>
      <c r="E341" s="33"/>
      <c r="F341" s="26">
        <f>SUM(F326,F313,F294,F288,F277,F336)</f>
        <v>6.8042319999999989</v>
      </c>
      <c r="G341" s="27">
        <f t="shared" ref="G341:P341" si="43">SUM(G326,G313,G294,G288,G277,G336)</f>
        <v>15.909197999999996</v>
      </c>
      <c r="H341" s="27">
        <f t="shared" si="43"/>
        <v>417090.54935400008</v>
      </c>
      <c r="I341" s="27">
        <f t="shared" si="43"/>
        <v>0</v>
      </c>
      <c r="J341" s="27">
        <f t="shared" si="43"/>
        <v>485.17564600000003</v>
      </c>
      <c r="K341" s="27">
        <f t="shared" si="43"/>
        <v>0</v>
      </c>
      <c r="L341" s="27">
        <f t="shared" si="43"/>
        <v>2557.7743409999998</v>
      </c>
      <c r="M341" s="27">
        <f t="shared" si="43"/>
        <v>110.742487</v>
      </c>
      <c r="N341" s="27">
        <f t="shared" si="43"/>
        <v>155959.95892949999</v>
      </c>
      <c r="O341" s="27">
        <f t="shared" si="43"/>
        <v>920076.63436549972</v>
      </c>
      <c r="P341" s="28">
        <f t="shared" si="43"/>
        <v>267.46267390000003</v>
      </c>
      <c r="Q341" s="29"/>
    </row>
    <row r="342" spans="1:17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</row>
    <row r="343" spans="1:17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</row>
    <row r="344" spans="1:17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ACIDIFICADORES, PRECURSORES DE OZONO Y GASES DE EFECTO INVERNADERO</v>
      </c>
      <c r="G344" s="199"/>
      <c r="H344" s="199"/>
      <c r="I344" s="199"/>
      <c r="J344" s="199"/>
      <c r="K344" s="199"/>
      <c r="L344" s="199"/>
      <c r="M344" s="199"/>
      <c r="N344" s="199"/>
      <c r="O344" s="199"/>
      <c r="P344" s="200"/>
    </row>
    <row r="345" spans="1:17" ht="15.75" thickBot="1" x14ac:dyDescent="0.3">
      <c r="A345" s="174"/>
      <c r="B345" s="9"/>
      <c r="C345" s="9"/>
      <c r="D345" s="9"/>
      <c r="E345" s="9"/>
      <c r="F345" s="11" t="str">
        <f t="shared" ref="F345:P345" si="44">F$3</f>
        <v>SOx (t)</v>
      </c>
      <c r="G345" s="12" t="str">
        <f t="shared" si="44"/>
        <v>NOx (t)</v>
      </c>
      <c r="H345" s="12" t="str">
        <f t="shared" si="44"/>
        <v>COVNM (t)</v>
      </c>
      <c r="I345" s="12" t="str">
        <f t="shared" si="44"/>
        <v>CH4 (t)</v>
      </c>
      <c r="J345" s="12" t="str">
        <f t="shared" si="44"/>
        <v>CO (t)</v>
      </c>
      <c r="K345" s="12" t="str">
        <f t="shared" si="44"/>
        <v>CO2 (kt)</v>
      </c>
      <c r="L345" s="12" t="str">
        <f t="shared" si="44"/>
        <v>N2O (t)</v>
      </c>
      <c r="M345" s="12" t="str">
        <f t="shared" si="44"/>
        <v>NH3 (t)</v>
      </c>
      <c r="N345" s="12" t="str">
        <f t="shared" si="44"/>
        <v>SF6 (t CO2eq)</v>
      </c>
      <c r="O345" s="12" t="str">
        <f t="shared" si="44"/>
        <v>HFC (t CO2eq)</v>
      </c>
      <c r="P345" s="13" t="str">
        <f t="shared" si="44"/>
        <v>PFC (t CO2eq)</v>
      </c>
    </row>
    <row r="346" spans="1:17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P346" si="45">SUM(F347:F349)</f>
        <v>12889.361792</v>
      </c>
      <c r="G346" s="17">
        <f t="shared" si="45"/>
        <v>238519.21788000001</v>
      </c>
      <c r="H346" s="17">
        <f t="shared" si="45"/>
        <v>140256.03590300004</v>
      </c>
      <c r="I346" s="17">
        <f t="shared" si="45"/>
        <v>8650.0236910000021</v>
      </c>
      <c r="J346" s="17">
        <f t="shared" si="45"/>
        <v>1192914.6074389997</v>
      </c>
      <c r="K346" s="17">
        <f t="shared" si="45"/>
        <v>38901.731104999999</v>
      </c>
      <c r="L346" s="17">
        <f t="shared" si="45"/>
        <v>4528.9142809999994</v>
      </c>
      <c r="M346" s="17">
        <f t="shared" si="45"/>
        <v>3964.5605640000003</v>
      </c>
      <c r="N346" s="17">
        <f t="shared" si="45"/>
        <v>0</v>
      </c>
      <c r="O346" s="18">
        <f t="shared" si="45"/>
        <v>0</v>
      </c>
      <c r="P346" s="19">
        <f t="shared" si="45"/>
        <v>0</v>
      </c>
    </row>
    <row r="347" spans="1:17" ht="15.75" x14ac:dyDescent="0.25">
      <c r="A347" s="61" t="s">
        <v>502</v>
      </c>
      <c r="B347" s="14"/>
      <c r="C347" s="14"/>
      <c r="D347" s="14" t="s">
        <v>503</v>
      </c>
      <c r="E347" s="33"/>
      <c r="F347" s="22">
        <v>4593.4861199999996</v>
      </c>
      <c r="G347" s="23">
        <v>127298.573211</v>
      </c>
      <c r="H347" s="23">
        <v>24355.908061000006</v>
      </c>
      <c r="I347" s="23">
        <v>1704.2774070000005</v>
      </c>
      <c r="J347" s="23">
        <v>220117.61285899993</v>
      </c>
      <c r="K347" s="23">
        <v>13931.687191999998</v>
      </c>
      <c r="L347" s="23">
        <v>1070.3117179999999</v>
      </c>
      <c r="M347" s="23">
        <v>1514.7223429999999</v>
      </c>
      <c r="N347" s="23"/>
      <c r="O347" s="23"/>
      <c r="P347" s="24"/>
    </row>
    <row r="348" spans="1:17" ht="15.75" x14ac:dyDescent="0.25">
      <c r="A348" s="61" t="s">
        <v>504</v>
      </c>
      <c r="B348" s="14"/>
      <c r="C348" s="14"/>
      <c r="D348" s="14" t="s">
        <v>505</v>
      </c>
      <c r="E348" s="33"/>
      <c r="F348" s="22">
        <v>1852.5078599999999</v>
      </c>
      <c r="G348" s="23">
        <v>40384.335720000003</v>
      </c>
      <c r="H348" s="23">
        <v>19499.028485000003</v>
      </c>
      <c r="I348" s="23">
        <v>1233.1271810000001</v>
      </c>
      <c r="J348" s="23">
        <v>160054.86854300002</v>
      </c>
      <c r="K348" s="23">
        <v>5569.8359190000001</v>
      </c>
      <c r="L348" s="23">
        <v>793.34037699999999</v>
      </c>
      <c r="M348" s="23">
        <v>1116.2404330000002</v>
      </c>
      <c r="N348" s="23"/>
      <c r="O348" s="23"/>
      <c r="P348" s="24"/>
    </row>
    <row r="349" spans="1:17" ht="15.75" x14ac:dyDescent="0.25">
      <c r="A349" s="61" t="s">
        <v>506</v>
      </c>
      <c r="B349" s="14"/>
      <c r="C349" s="14"/>
      <c r="D349" s="14" t="s">
        <v>507</v>
      </c>
      <c r="E349" s="33"/>
      <c r="F349" s="22">
        <v>6443.3678120000013</v>
      </c>
      <c r="G349" s="23">
        <v>70836.308949000013</v>
      </c>
      <c r="H349" s="23">
        <v>96401.099357000014</v>
      </c>
      <c r="I349" s="23">
        <v>5712.6191030000009</v>
      </c>
      <c r="J349" s="23">
        <v>812742.12603699986</v>
      </c>
      <c r="K349" s="23">
        <v>19400.207993999997</v>
      </c>
      <c r="L349" s="23">
        <v>2665.2621859999999</v>
      </c>
      <c r="M349" s="23">
        <v>1333.5977879999998</v>
      </c>
      <c r="N349" s="23"/>
      <c r="O349" s="23"/>
      <c r="P349" s="24"/>
    </row>
    <row r="350" spans="1:17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3"/>
      <c r="O350" s="23"/>
      <c r="P350" s="24"/>
    </row>
    <row r="351" spans="1:17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P351" si="46">SUM(F352:F354)</f>
        <v>2109.7142220000001</v>
      </c>
      <c r="G351" s="17">
        <f t="shared" si="46"/>
        <v>42917.050716000005</v>
      </c>
      <c r="H351" s="17">
        <f t="shared" si="46"/>
        <v>9152.0384349999986</v>
      </c>
      <c r="I351" s="17">
        <f t="shared" si="46"/>
        <v>543.12709700000005</v>
      </c>
      <c r="J351" s="17">
        <f t="shared" si="46"/>
        <v>113265.01625699998</v>
      </c>
      <c r="K351" s="17">
        <f t="shared" si="46"/>
        <v>6625.4862210000001</v>
      </c>
      <c r="L351" s="17">
        <f t="shared" si="46"/>
        <v>50.797915999999987</v>
      </c>
      <c r="M351" s="17">
        <f t="shared" si="46"/>
        <v>30.214378999999997</v>
      </c>
      <c r="N351" s="17">
        <f t="shared" si="46"/>
        <v>0</v>
      </c>
      <c r="O351" s="18">
        <f t="shared" si="46"/>
        <v>0</v>
      </c>
      <c r="P351" s="19">
        <f t="shared" si="46"/>
        <v>0</v>
      </c>
    </row>
    <row r="352" spans="1:17" ht="15.75" x14ac:dyDescent="0.25">
      <c r="A352" s="61" t="s">
        <v>510</v>
      </c>
      <c r="B352" s="14"/>
      <c r="C352" s="14"/>
      <c r="D352" s="14" t="s">
        <v>503</v>
      </c>
      <c r="E352" s="33"/>
      <c r="F352" s="22">
        <v>899.31873400000006</v>
      </c>
      <c r="G352" s="23">
        <v>17598.163043</v>
      </c>
      <c r="H352" s="23">
        <v>1654.1704549999995</v>
      </c>
      <c r="I352" s="23">
        <v>108.45095300000001</v>
      </c>
      <c r="J352" s="23">
        <v>37568.396378999998</v>
      </c>
      <c r="K352" s="23">
        <v>2831.6977830000001</v>
      </c>
      <c r="L352" s="23">
        <v>20.816894999999992</v>
      </c>
      <c r="M352" s="23">
        <v>12.453737999999998</v>
      </c>
      <c r="N352" s="23"/>
      <c r="O352" s="23"/>
      <c r="P352" s="24"/>
    </row>
    <row r="353" spans="1:16" ht="15.75" x14ac:dyDescent="0.25">
      <c r="A353" s="61" t="s">
        <v>511</v>
      </c>
      <c r="B353" s="14"/>
      <c r="C353" s="14"/>
      <c r="D353" s="14" t="s">
        <v>505</v>
      </c>
      <c r="E353" s="33"/>
      <c r="F353" s="22">
        <v>276.65322299999991</v>
      </c>
      <c r="G353" s="23">
        <v>5183.6124400000008</v>
      </c>
      <c r="H353" s="23">
        <v>947.73242699999992</v>
      </c>
      <c r="I353" s="23">
        <v>85.632172000000025</v>
      </c>
      <c r="J353" s="23">
        <v>9231.2248729999974</v>
      </c>
      <c r="K353" s="23">
        <v>868.14239699999996</v>
      </c>
      <c r="L353" s="23">
        <v>8.2446830000000002</v>
      </c>
      <c r="M353" s="23">
        <v>5.4269109999999996</v>
      </c>
      <c r="N353" s="23"/>
      <c r="O353" s="23"/>
      <c r="P353" s="24"/>
    </row>
    <row r="354" spans="1:16" ht="15.75" x14ac:dyDescent="0.25">
      <c r="A354" s="61" t="s">
        <v>512</v>
      </c>
      <c r="B354" s="14"/>
      <c r="C354" s="14"/>
      <c r="D354" s="14" t="s">
        <v>507</v>
      </c>
      <c r="E354" s="33"/>
      <c r="F354" s="22">
        <v>933.74226500000009</v>
      </c>
      <c r="G354" s="23">
        <v>20135.275233000004</v>
      </c>
      <c r="H354" s="23">
        <v>6550.1355530000001</v>
      </c>
      <c r="I354" s="23">
        <v>349.04397199999994</v>
      </c>
      <c r="J354" s="23">
        <v>66465.395004999984</v>
      </c>
      <c r="K354" s="23">
        <v>2925.646041</v>
      </c>
      <c r="L354" s="23">
        <v>21.736337999999996</v>
      </c>
      <c r="M354" s="23">
        <v>12.333729999999999</v>
      </c>
      <c r="N354" s="23"/>
      <c r="O354" s="23"/>
      <c r="P354" s="24"/>
    </row>
    <row r="355" spans="1:16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3"/>
      <c r="O355" s="23"/>
      <c r="P355" s="24"/>
    </row>
    <row r="356" spans="1:16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P356" si="47">SUM(F357:F359)</f>
        <v>5833.6173240000007</v>
      </c>
      <c r="G356" s="17">
        <f t="shared" si="47"/>
        <v>236043.58745499997</v>
      </c>
      <c r="H356" s="17">
        <f t="shared" si="47"/>
        <v>13150.264426999998</v>
      </c>
      <c r="I356" s="17">
        <f t="shared" si="47"/>
        <v>1923.0495069999995</v>
      </c>
      <c r="J356" s="17">
        <f t="shared" si="47"/>
        <v>52308.286271999998</v>
      </c>
      <c r="K356" s="17">
        <f t="shared" si="47"/>
        <v>18536.117208</v>
      </c>
      <c r="L356" s="17">
        <f t="shared" si="47"/>
        <v>603.31471499999986</v>
      </c>
      <c r="M356" s="17">
        <f t="shared" si="47"/>
        <v>81.074641999999983</v>
      </c>
      <c r="N356" s="17">
        <f t="shared" si="47"/>
        <v>0</v>
      </c>
      <c r="O356" s="18">
        <f t="shared" si="47"/>
        <v>0</v>
      </c>
      <c r="P356" s="19">
        <f t="shared" si="47"/>
        <v>0</v>
      </c>
    </row>
    <row r="357" spans="1:16" ht="15.75" x14ac:dyDescent="0.25">
      <c r="A357" s="61" t="s">
        <v>515</v>
      </c>
      <c r="B357" s="14"/>
      <c r="C357" s="14"/>
      <c r="D357" s="14" t="s">
        <v>503</v>
      </c>
      <c r="E357" s="33"/>
      <c r="F357" s="22">
        <v>3717.3906410000009</v>
      </c>
      <c r="G357" s="23">
        <v>152504.01603299996</v>
      </c>
      <c r="H357" s="23">
        <v>6440.6777119999997</v>
      </c>
      <c r="I357" s="23">
        <v>1150.4150419999996</v>
      </c>
      <c r="J357" s="23">
        <v>30934.083000999995</v>
      </c>
      <c r="K357" s="23">
        <v>11809.710154</v>
      </c>
      <c r="L357" s="23">
        <v>413.38455999999996</v>
      </c>
      <c r="M357" s="23">
        <v>56.183649999999993</v>
      </c>
      <c r="N357" s="23"/>
      <c r="O357" s="23"/>
      <c r="P357" s="24"/>
    </row>
    <row r="358" spans="1:16" ht="15.75" x14ac:dyDescent="0.25">
      <c r="A358" s="61" t="s">
        <v>516</v>
      </c>
      <c r="B358" s="14"/>
      <c r="C358" s="14"/>
      <c r="D358" s="14" t="s">
        <v>505</v>
      </c>
      <c r="E358" s="33"/>
      <c r="F358" s="22">
        <v>1105.0930509999998</v>
      </c>
      <c r="G358" s="23">
        <v>45015.091614000004</v>
      </c>
      <c r="H358" s="23">
        <v>2311.0615269999998</v>
      </c>
      <c r="I358" s="23">
        <v>362.05732700000004</v>
      </c>
      <c r="J358" s="23">
        <v>9144.5603020000017</v>
      </c>
      <c r="K358" s="23">
        <v>3510.5623730000007</v>
      </c>
      <c r="L358" s="23">
        <v>121.25681500000002</v>
      </c>
      <c r="M358" s="23">
        <v>15.585143</v>
      </c>
      <c r="N358" s="23"/>
      <c r="O358" s="23"/>
      <c r="P358" s="24"/>
    </row>
    <row r="359" spans="1:16" ht="15.75" x14ac:dyDescent="0.25">
      <c r="A359" s="61" t="s">
        <v>517</v>
      </c>
      <c r="B359" s="14"/>
      <c r="C359" s="14"/>
      <c r="D359" s="14" t="s">
        <v>507</v>
      </c>
      <c r="E359" s="33"/>
      <c r="F359" s="22">
        <v>1011.1336319999998</v>
      </c>
      <c r="G359" s="23">
        <v>38524.479808000004</v>
      </c>
      <c r="H359" s="23">
        <v>4398.5251880000005</v>
      </c>
      <c r="I359" s="23">
        <v>410.57713799999988</v>
      </c>
      <c r="J359" s="23">
        <v>12229.642968999997</v>
      </c>
      <c r="K359" s="23">
        <v>3215.8446809999991</v>
      </c>
      <c r="L359" s="23">
        <v>68.673339999999982</v>
      </c>
      <c r="M359" s="23">
        <v>9.305849000000002</v>
      </c>
      <c r="N359" s="23"/>
      <c r="O359" s="23"/>
      <c r="P359" s="24"/>
    </row>
    <row r="360" spans="1:16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3"/>
      <c r="O360" s="23"/>
      <c r="P360" s="24"/>
    </row>
    <row r="361" spans="1:16" ht="15.75" x14ac:dyDescent="0.25">
      <c r="A361" s="61" t="s">
        <v>518</v>
      </c>
      <c r="B361" s="14"/>
      <c r="C361" s="15" t="s">
        <v>519</v>
      </c>
      <c r="D361" s="14"/>
      <c r="E361" s="33"/>
      <c r="F361" s="16">
        <v>53.619875999999998</v>
      </c>
      <c r="G361" s="17">
        <v>106.90116499999999</v>
      </c>
      <c r="H361" s="17">
        <v>15617.11469</v>
      </c>
      <c r="I361" s="17">
        <v>418.05990499999996</v>
      </c>
      <c r="J361" s="17">
        <v>28061.555555999999</v>
      </c>
      <c r="K361" s="17">
        <v>162.36931200000004</v>
      </c>
      <c r="L361" s="17">
        <v>1.9089489999999998</v>
      </c>
      <c r="M361" s="17">
        <v>1.9089489999999998</v>
      </c>
      <c r="N361" s="17"/>
      <c r="O361" s="18"/>
      <c r="P361" s="19"/>
    </row>
    <row r="362" spans="1:16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3"/>
      <c r="O362" s="23"/>
      <c r="P362" s="24"/>
    </row>
    <row r="363" spans="1:16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P363" si="48">SUM(F364:F366)</f>
        <v>307.28518199999996</v>
      </c>
      <c r="G363" s="17">
        <f t="shared" si="48"/>
        <v>2462.707715</v>
      </c>
      <c r="H363" s="17">
        <f t="shared" si="48"/>
        <v>13185.127428</v>
      </c>
      <c r="I363" s="17">
        <f t="shared" si="48"/>
        <v>1514.420341</v>
      </c>
      <c r="J363" s="17">
        <f t="shared" si="48"/>
        <v>159586.38496600001</v>
      </c>
      <c r="K363" s="17">
        <f t="shared" si="48"/>
        <v>896.72336600000006</v>
      </c>
      <c r="L363" s="17">
        <f t="shared" si="48"/>
        <v>15.146059999999999</v>
      </c>
      <c r="M363" s="17">
        <f t="shared" si="48"/>
        <v>15.146059999999999</v>
      </c>
      <c r="N363" s="17">
        <f t="shared" si="48"/>
        <v>0</v>
      </c>
      <c r="O363" s="18">
        <f t="shared" si="48"/>
        <v>0</v>
      </c>
      <c r="P363" s="19">
        <f t="shared" si="48"/>
        <v>0</v>
      </c>
    </row>
    <row r="364" spans="1:16" ht="15.75" x14ac:dyDescent="0.25">
      <c r="A364" s="61" t="s">
        <v>522</v>
      </c>
      <c r="B364" s="14"/>
      <c r="C364" s="14"/>
      <c r="D364" s="14" t="s">
        <v>503</v>
      </c>
      <c r="E364" s="33"/>
      <c r="F364" s="22">
        <v>72.682518999999999</v>
      </c>
      <c r="G364" s="23">
        <v>901.07784799999979</v>
      </c>
      <c r="H364" s="23">
        <v>1232.0729660000002</v>
      </c>
      <c r="I364" s="23">
        <v>307.67039200000005</v>
      </c>
      <c r="J364" s="23">
        <v>38211.294865999997</v>
      </c>
      <c r="K364" s="23">
        <v>212.06914800000001</v>
      </c>
      <c r="L364" s="23">
        <v>3.0771490000000008</v>
      </c>
      <c r="M364" s="23">
        <v>3.0771490000000008</v>
      </c>
      <c r="N364" s="23"/>
      <c r="O364" s="23"/>
      <c r="P364" s="24"/>
    </row>
    <row r="365" spans="1:16" ht="15.75" x14ac:dyDescent="0.25">
      <c r="A365" s="61" t="s">
        <v>523</v>
      </c>
      <c r="B365" s="14"/>
      <c r="C365" s="14"/>
      <c r="D365" s="14" t="s">
        <v>505</v>
      </c>
      <c r="E365" s="33"/>
      <c r="F365" s="22">
        <v>24.240102</v>
      </c>
      <c r="G365" s="23">
        <v>278.49198699999999</v>
      </c>
      <c r="H365" s="23">
        <v>571.10923000000003</v>
      </c>
      <c r="I365" s="23">
        <v>140.82649399999997</v>
      </c>
      <c r="J365" s="23">
        <v>11888.778633999998</v>
      </c>
      <c r="K365" s="23">
        <v>70.751733999999999</v>
      </c>
      <c r="L365" s="23">
        <v>1.4083539999999997</v>
      </c>
      <c r="M365" s="23">
        <v>1.4083539999999997</v>
      </c>
      <c r="N365" s="23"/>
      <c r="O365" s="23"/>
      <c r="P365" s="24"/>
    </row>
    <row r="366" spans="1:16" ht="15.75" x14ac:dyDescent="0.25">
      <c r="A366" s="61" t="s">
        <v>524</v>
      </c>
      <c r="B366" s="14"/>
      <c r="C366" s="14"/>
      <c r="D366" s="14" t="s">
        <v>507</v>
      </c>
      <c r="E366" s="33"/>
      <c r="F366" s="22">
        <v>210.36256099999997</v>
      </c>
      <c r="G366" s="23">
        <v>1283.1378800000002</v>
      </c>
      <c r="H366" s="23">
        <v>11381.945232</v>
      </c>
      <c r="I366" s="23">
        <v>1065.9234550000001</v>
      </c>
      <c r="J366" s="23">
        <v>109486.31146600001</v>
      </c>
      <c r="K366" s="23">
        <v>613.90248400000007</v>
      </c>
      <c r="L366" s="23">
        <v>10.660556999999999</v>
      </c>
      <c r="M366" s="23">
        <v>10.660556999999999</v>
      </c>
      <c r="N366" s="23"/>
      <c r="O366" s="23"/>
      <c r="P366" s="24"/>
    </row>
    <row r="367" spans="1:16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3"/>
      <c r="O367" s="23"/>
      <c r="P367" s="24"/>
    </row>
    <row r="368" spans="1:16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>
        <v>52232.943948000007</v>
      </c>
      <c r="I368" s="17"/>
      <c r="J368" s="17"/>
      <c r="K368" s="17"/>
      <c r="L368" s="17"/>
      <c r="M368" s="17"/>
      <c r="N368" s="17"/>
      <c r="O368" s="18"/>
      <c r="P368" s="19"/>
    </row>
    <row r="369" spans="1:17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3"/>
      <c r="O369" s="23"/>
      <c r="P369" s="24"/>
    </row>
    <row r="370" spans="1:17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7"/>
      <c r="I370" s="17"/>
      <c r="J370" s="17"/>
      <c r="K370" s="17"/>
      <c r="L370" s="17"/>
      <c r="M370" s="17"/>
      <c r="N370" s="17"/>
      <c r="O370" s="18"/>
      <c r="P370" s="19"/>
    </row>
    <row r="371" spans="1:17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5"/>
      <c r="O371" s="75"/>
      <c r="P371" s="76"/>
    </row>
    <row r="372" spans="1:17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7"/>
      <c r="O372" s="18"/>
      <c r="P372" s="19"/>
    </row>
    <row r="373" spans="1:17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5"/>
      <c r="O373" s="75"/>
      <c r="P373" s="76"/>
    </row>
    <row r="374" spans="1:17" ht="19.5" thickBot="1" x14ac:dyDescent="0.35">
      <c r="A374" s="177"/>
      <c r="B374" s="25" t="s">
        <v>531</v>
      </c>
      <c r="C374" s="33"/>
      <c r="D374" s="33"/>
      <c r="E374" s="33"/>
      <c r="F374" s="26">
        <f>SUM(F372,F370,F368,F363,F361,F356,F351,F346)</f>
        <v>21193.598396000001</v>
      </c>
      <c r="G374" s="27">
        <f t="shared" ref="G374:P374" si="49">SUM(G372,G370,G368,G363,G361,G356,G351,G346)</f>
        <v>520049.46493100002</v>
      </c>
      <c r="H374" s="27">
        <f t="shared" si="49"/>
        <v>243593.52483100005</v>
      </c>
      <c r="I374" s="27">
        <f t="shared" si="49"/>
        <v>13048.680541000002</v>
      </c>
      <c r="J374" s="27">
        <f t="shared" si="49"/>
        <v>1546135.8504899996</v>
      </c>
      <c r="K374" s="27">
        <f t="shared" si="49"/>
        <v>65122.427211999995</v>
      </c>
      <c r="L374" s="27">
        <f t="shared" si="49"/>
        <v>5200.0819209999991</v>
      </c>
      <c r="M374" s="27">
        <f t="shared" si="49"/>
        <v>4092.9045940000005</v>
      </c>
      <c r="N374" s="27">
        <f t="shared" si="49"/>
        <v>0</v>
      </c>
      <c r="O374" s="27">
        <f t="shared" si="49"/>
        <v>0</v>
      </c>
      <c r="P374" s="28">
        <f t="shared" si="49"/>
        <v>0</v>
      </c>
      <c r="Q374" s="29"/>
    </row>
    <row r="375" spans="1:17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</row>
    <row r="376" spans="1:17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</row>
    <row r="377" spans="1:17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ACIDIFICADORES, PRECURSORES DE OZONO Y GASES DE EFECTO INVERNADERO</v>
      </c>
      <c r="G377" s="199"/>
      <c r="H377" s="199"/>
      <c r="I377" s="199"/>
      <c r="J377" s="199"/>
      <c r="K377" s="199"/>
      <c r="L377" s="199"/>
      <c r="M377" s="199"/>
      <c r="N377" s="199"/>
      <c r="O377" s="199"/>
      <c r="P377" s="200"/>
    </row>
    <row r="378" spans="1:17" ht="15.75" thickBot="1" x14ac:dyDescent="0.3">
      <c r="A378" s="174"/>
      <c r="B378" s="9"/>
      <c r="C378" s="9"/>
      <c r="D378" s="9"/>
      <c r="E378" s="9"/>
      <c r="F378" s="11" t="str">
        <f t="shared" ref="F378:P378" si="50">F$3</f>
        <v>SOx (t)</v>
      </c>
      <c r="G378" s="12" t="str">
        <f t="shared" si="50"/>
        <v>NOx (t)</v>
      </c>
      <c r="H378" s="12" t="str">
        <f t="shared" si="50"/>
        <v>COVNM (t)</v>
      </c>
      <c r="I378" s="12" t="str">
        <f t="shared" si="50"/>
        <v>CH4 (t)</v>
      </c>
      <c r="J378" s="12" t="str">
        <f t="shared" si="50"/>
        <v>CO (t)</v>
      </c>
      <c r="K378" s="12" t="str">
        <f t="shared" si="50"/>
        <v>CO2 (kt)</v>
      </c>
      <c r="L378" s="12" t="str">
        <f t="shared" si="50"/>
        <v>N2O (t)</v>
      </c>
      <c r="M378" s="12" t="str">
        <f t="shared" si="50"/>
        <v>NH3 (t)</v>
      </c>
      <c r="N378" s="12" t="str">
        <f t="shared" si="50"/>
        <v>SF6 (t CO2eq)</v>
      </c>
      <c r="O378" s="12" t="str">
        <f t="shared" si="50"/>
        <v>HFC (t CO2eq)</v>
      </c>
      <c r="P378" s="13" t="str">
        <f t="shared" si="50"/>
        <v>PFC (t CO2eq)</v>
      </c>
    </row>
    <row r="379" spans="1:17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266.25552299999993</v>
      </c>
      <c r="G379" s="17">
        <v>4321.4086729999999</v>
      </c>
      <c r="H379" s="17">
        <v>148.31248499999995</v>
      </c>
      <c r="I379" s="17">
        <v>18.742805000000001</v>
      </c>
      <c r="J379" s="17">
        <v>1249.7416920000001</v>
      </c>
      <c r="K379" s="17">
        <v>402.67604600000004</v>
      </c>
      <c r="L379" s="17">
        <v>11.335834999999999</v>
      </c>
      <c r="M379" s="17">
        <v>0.95509699999999997</v>
      </c>
      <c r="N379" s="17"/>
      <c r="O379" s="18"/>
      <c r="P379" s="19"/>
    </row>
    <row r="380" spans="1:17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3"/>
      <c r="O380" s="23"/>
      <c r="P380" s="24"/>
    </row>
    <row r="381" spans="1:17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P381" si="51">SUM(F382:F384)</f>
        <v>407.40857600000004</v>
      </c>
      <c r="G381" s="17">
        <f t="shared" si="51"/>
        <v>5337.0523430000012</v>
      </c>
      <c r="H381" s="17">
        <f t="shared" si="51"/>
        <v>473.61247799999995</v>
      </c>
      <c r="I381" s="17">
        <f t="shared" si="51"/>
        <v>18.217280000000002</v>
      </c>
      <c r="J381" s="17">
        <f t="shared" si="51"/>
        <v>1089.8179379999999</v>
      </c>
      <c r="K381" s="17">
        <f t="shared" si="51"/>
        <v>325.28621299999992</v>
      </c>
      <c r="L381" s="17">
        <f t="shared" si="51"/>
        <v>2.4444539999999999</v>
      </c>
      <c r="M381" s="17">
        <f t="shared" si="51"/>
        <v>0.71295700000000006</v>
      </c>
      <c r="N381" s="17">
        <f t="shared" si="51"/>
        <v>0</v>
      </c>
      <c r="O381" s="18">
        <f t="shared" si="51"/>
        <v>0</v>
      </c>
      <c r="P381" s="19">
        <f t="shared" si="51"/>
        <v>0</v>
      </c>
    </row>
    <row r="382" spans="1:17" ht="15.75" x14ac:dyDescent="0.25">
      <c r="A382" s="61" t="s">
        <v>537</v>
      </c>
      <c r="B382" s="14"/>
      <c r="C382" s="14"/>
      <c r="D382" s="14" t="s">
        <v>538</v>
      </c>
      <c r="E382" s="33"/>
      <c r="F382" s="22">
        <v>22.466511000000004</v>
      </c>
      <c r="G382" s="23">
        <v>294.311307</v>
      </c>
      <c r="H382" s="23">
        <v>26.117325999999998</v>
      </c>
      <c r="I382" s="23">
        <v>1.0045929999999998</v>
      </c>
      <c r="J382" s="23">
        <v>60.097917000000017</v>
      </c>
      <c r="K382" s="23">
        <v>17.937884</v>
      </c>
      <c r="L382" s="23">
        <v>0.13480299999999998</v>
      </c>
      <c r="M382" s="23">
        <v>3.9315000000000003E-2</v>
      </c>
      <c r="N382" s="23"/>
      <c r="O382" s="23"/>
      <c r="P382" s="24"/>
    </row>
    <row r="383" spans="1:17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3"/>
      <c r="O383" s="23"/>
      <c r="P383" s="24"/>
    </row>
    <row r="384" spans="1:17" ht="15.75" x14ac:dyDescent="0.25">
      <c r="A384" s="61" t="s">
        <v>541</v>
      </c>
      <c r="B384" s="14"/>
      <c r="C384" s="14"/>
      <c r="D384" s="14" t="s">
        <v>542</v>
      </c>
      <c r="E384" s="33"/>
      <c r="F384" s="22">
        <v>384.94206500000001</v>
      </c>
      <c r="G384" s="23">
        <v>5042.7410360000013</v>
      </c>
      <c r="H384" s="23">
        <v>447.49515199999996</v>
      </c>
      <c r="I384" s="23">
        <v>17.212687000000003</v>
      </c>
      <c r="J384" s="23">
        <v>1029.7200209999999</v>
      </c>
      <c r="K384" s="23">
        <v>307.34832899999992</v>
      </c>
      <c r="L384" s="23">
        <v>2.3096510000000001</v>
      </c>
      <c r="M384" s="23">
        <v>0.67364200000000007</v>
      </c>
      <c r="N384" s="23"/>
      <c r="O384" s="23"/>
      <c r="P384" s="24"/>
    </row>
    <row r="385" spans="1:16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3"/>
      <c r="O385" s="23"/>
      <c r="P385" s="24"/>
    </row>
    <row r="386" spans="1:16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P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7">
        <f t="shared" si="52"/>
        <v>0</v>
      </c>
      <c r="O386" s="18">
        <f t="shared" si="52"/>
        <v>0</v>
      </c>
      <c r="P386" s="19">
        <f t="shared" si="52"/>
        <v>0</v>
      </c>
    </row>
    <row r="387" spans="1:16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3"/>
      <c r="O387" s="23"/>
      <c r="P387" s="24"/>
    </row>
    <row r="388" spans="1:16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3"/>
      <c r="O388" s="23"/>
      <c r="P388" s="24"/>
    </row>
    <row r="389" spans="1:16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3"/>
      <c r="O389" s="23"/>
      <c r="P389" s="24"/>
    </row>
    <row r="390" spans="1:16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3"/>
      <c r="O390" s="23"/>
      <c r="P390" s="24"/>
    </row>
    <row r="391" spans="1:16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3"/>
      <c r="O391" s="23"/>
      <c r="P391" s="24"/>
    </row>
    <row r="392" spans="1:16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P392" si="53">SUM(F393:F395)</f>
        <v>420743.78808200004</v>
      </c>
      <c r="G392" s="17">
        <f t="shared" si="53"/>
        <v>527147.35604100011</v>
      </c>
      <c r="H392" s="17">
        <f t="shared" si="53"/>
        <v>14373.112361000001</v>
      </c>
      <c r="I392" s="17">
        <f t="shared" si="53"/>
        <v>2366.2860609999998</v>
      </c>
      <c r="J392" s="17">
        <f t="shared" si="53"/>
        <v>31322.525783999994</v>
      </c>
      <c r="K392" s="17">
        <f t="shared" si="53"/>
        <v>25581.206310000001</v>
      </c>
      <c r="L392" s="17">
        <f t="shared" si="53"/>
        <v>676.08173500000009</v>
      </c>
      <c r="M392" s="17">
        <f t="shared" si="53"/>
        <v>56.794135999999995</v>
      </c>
      <c r="N392" s="17">
        <f t="shared" si="53"/>
        <v>0</v>
      </c>
      <c r="O392" s="18">
        <f t="shared" si="53"/>
        <v>0</v>
      </c>
      <c r="P392" s="19">
        <f t="shared" si="53"/>
        <v>0</v>
      </c>
    </row>
    <row r="393" spans="1:16" ht="15.75" x14ac:dyDescent="0.25">
      <c r="A393" s="61" t="s">
        <v>555</v>
      </c>
      <c r="B393" s="14"/>
      <c r="C393" s="14"/>
      <c r="D393" s="14" t="s">
        <v>556</v>
      </c>
      <c r="E393" s="33"/>
      <c r="F393" s="22">
        <v>23511.143183</v>
      </c>
      <c r="G393" s="23">
        <v>81364.119044000006</v>
      </c>
      <c r="H393" s="23">
        <v>3134.2796310000003</v>
      </c>
      <c r="I393" s="23">
        <v>472.40597199999996</v>
      </c>
      <c r="J393" s="23">
        <v>6533.2272379999995</v>
      </c>
      <c r="K393" s="23">
        <v>5024.3373110000011</v>
      </c>
      <c r="L393" s="23">
        <v>134.97313700000001</v>
      </c>
      <c r="M393" s="23">
        <v>11.044505000000001</v>
      </c>
      <c r="N393" s="23"/>
      <c r="O393" s="23"/>
      <c r="P393" s="24"/>
    </row>
    <row r="394" spans="1:16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2855.8161840000002</v>
      </c>
      <c r="G394" s="23">
        <v>38832.478671999997</v>
      </c>
      <c r="H394" s="23">
        <v>1396.045165</v>
      </c>
      <c r="I394" s="23">
        <v>215.39993500000003</v>
      </c>
      <c r="J394" s="23">
        <v>3167.4929820000002</v>
      </c>
      <c r="K394" s="23">
        <v>2280.1621760000003</v>
      </c>
      <c r="L394" s="23">
        <v>61.542839999999991</v>
      </c>
      <c r="M394" s="23">
        <v>4.9976790000000015</v>
      </c>
      <c r="N394" s="23"/>
      <c r="O394" s="23"/>
      <c r="P394" s="24"/>
    </row>
    <row r="395" spans="1:16" ht="15.75" x14ac:dyDescent="0.25">
      <c r="A395" s="61" t="s">
        <v>559</v>
      </c>
      <c r="B395" s="14"/>
      <c r="C395" s="14"/>
      <c r="D395" s="14" t="s">
        <v>560</v>
      </c>
      <c r="E395" s="33"/>
      <c r="F395" s="22">
        <v>394376.82871500007</v>
      </c>
      <c r="G395" s="23">
        <v>406950.75832500006</v>
      </c>
      <c r="H395" s="23">
        <v>9842.7875650000005</v>
      </c>
      <c r="I395" s="23">
        <v>1678.4801539999996</v>
      </c>
      <c r="J395" s="23">
        <v>21621.805563999995</v>
      </c>
      <c r="K395" s="23">
        <v>18276.706823</v>
      </c>
      <c r="L395" s="23">
        <v>479.56575800000013</v>
      </c>
      <c r="M395" s="23">
        <v>40.751951999999989</v>
      </c>
      <c r="N395" s="23"/>
      <c r="O395" s="23"/>
      <c r="P395" s="24"/>
    </row>
    <row r="396" spans="1:16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3"/>
      <c r="O396" s="23"/>
      <c r="P396" s="24"/>
    </row>
    <row r="397" spans="1:16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P397" si="54">SUM(F398:F401)</f>
        <v>2753.7889495239274</v>
      </c>
      <c r="G397" s="17">
        <f t="shared" si="54"/>
        <v>45570.464111255147</v>
      </c>
      <c r="H397" s="17">
        <f t="shared" si="54"/>
        <v>1356.2508309863947</v>
      </c>
      <c r="I397" s="17">
        <f t="shared" si="54"/>
        <v>89.582601581696352</v>
      </c>
      <c r="J397" s="17">
        <f t="shared" si="54"/>
        <v>21854.489500284028</v>
      </c>
      <c r="K397" s="17">
        <f t="shared" si="54"/>
        <v>10328.798902052999</v>
      </c>
      <c r="L397" s="17">
        <f t="shared" si="54"/>
        <v>280.70704614832039</v>
      </c>
      <c r="M397" s="17">
        <f t="shared" si="54"/>
        <v>0</v>
      </c>
      <c r="N397" s="17">
        <f t="shared" si="54"/>
        <v>0</v>
      </c>
      <c r="O397" s="18">
        <f t="shared" si="54"/>
        <v>0</v>
      </c>
      <c r="P397" s="19">
        <f t="shared" si="54"/>
        <v>0</v>
      </c>
    </row>
    <row r="398" spans="1:16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162.44216852789418</v>
      </c>
      <c r="G398" s="23">
        <v>2315.9107711411821</v>
      </c>
      <c r="H398" s="23">
        <v>199.2442524613102</v>
      </c>
      <c r="I398" s="23">
        <v>41.382606416472392</v>
      </c>
      <c r="J398" s="23">
        <v>2435.9417167886832</v>
      </c>
      <c r="K398" s="23">
        <v>609.05775780486977</v>
      </c>
      <c r="L398" s="23">
        <v>16.553042567006045</v>
      </c>
      <c r="M398" s="23"/>
      <c r="N398" s="23"/>
      <c r="O398" s="23"/>
      <c r="P398" s="24"/>
    </row>
    <row r="399" spans="1:16" ht="15.75" x14ac:dyDescent="0.25">
      <c r="A399" s="61" t="s">
        <v>565</v>
      </c>
      <c r="B399" s="14"/>
      <c r="C399" s="14"/>
      <c r="D399" s="14" t="s">
        <v>566</v>
      </c>
      <c r="E399" s="33"/>
      <c r="F399" s="22">
        <v>188.37747091884276</v>
      </c>
      <c r="G399" s="23">
        <v>3037.7154689132703</v>
      </c>
      <c r="H399" s="23">
        <v>263.98474561762475</v>
      </c>
      <c r="I399" s="23">
        <v>48.19999516522396</v>
      </c>
      <c r="J399" s="23">
        <v>2132.2711193269174</v>
      </c>
      <c r="K399" s="23">
        <v>709.47378169296042</v>
      </c>
      <c r="L399" s="23">
        <v>19.279998066597773</v>
      </c>
      <c r="M399" s="23"/>
      <c r="N399" s="23"/>
      <c r="O399" s="23"/>
      <c r="P399" s="24"/>
    </row>
    <row r="400" spans="1:16" ht="15.75" x14ac:dyDescent="0.25">
      <c r="A400" s="61" t="s">
        <v>567</v>
      </c>
      <c r="B400" s="14"/>
      <c r="C400" s="14"/>
      <c r="D400" s="14" t="s">
        <v>568</v>
      </c>
      <c r="E400" s="33"/>
      <c r="F400" s="22">
        <v>546.94800491000706</v>
      </c>
      <c r="G400" s="23">
        <v>8771.7815859114799</v>
      </c>
      <c r="H400" s="23">
        <v>284.57525688762485</v>
      </c>
      <c r="I400" s="23">
        <v>0</v>
      </c>
      <c r="J400" s="23">
        <v>10637.036609556855</v>
      </c>
      <c r="K400" s="23">
        <v>2050.3408819715437</v>
      </c>
      <c r="L400" s="23">
        <v>55.736604316805618</v>
      </c>
      <c r="M400" s="23"/>
      <c r="N400" s="23"/>
      <c r="O400" s="23"/>
      <c r="P400" s="24"/>
    </row>
    <row r="401" spans="1:17" ht="15.75" x14ac:dyDescent="0.25">
      <c r="A401" s="61" t="s">
        <v>569</v>
      </c>
      <c r="B401" s="14"/>
      <c r="C401" s="14"/>
      <c r="D401" s="14" t="s">
        <v>570</v>
      </c>
      <c r="E401" s="33"/>
      <c r="F401" s="22">
        <v>1856.0213051671833</v>
      </c>
      <c r="G401" s="23">
        <v>31445.056285289214</v>
      </c>
      <c r="H401" s="23">
        <v>608.44657601983488</v>
      </c>
      <c r="I401" s="23">
        <v>0</v>
      </c>
      <c r="J401" s="23">
        <v>6649.2400546115696</v>
      </c>
      <c r="K401" s="23">
        <v>6959.9264805836247</v>
      </c>
      <c r="L401" s="23">
        <v>189.13740119791095</v>
      </c>
      <c r="M401" s="23"/>
      <c r="N401" s="23"/>
      <c r="O401" s="23"/>
      <c r="P401" s="24"/>
    </row>
    <row r="402" spans="1:17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3"/>
      <c r="O402" s="23"/>
      <c r="P402" s="24"/>
    </row>
    <row r="403" spans="1:17" ht="15.75" x14ac:dyDescent="0.25">
      <c r="A403" s="61" t="s">
        <v>571</v>
      </c>
      <c r="B403" s="14"/>
      <c r="C403" s="15" t="s">
        <v>572</v>
      </c>
      <c r="D403" s="14"/>
      <c r="E403" s="33"/>
      <c r="F403" s="16">
        <v>6944.3399989999989</v>
      </c>
      <c r="G403" s="17">
        <v>72105.494967000006</v>
      </c>
      <c r="H403" s="17">
        <v>9993.5136989999992</v>
      </c>
      <c r="I403" s="17">
        <v>245.20165300000008</v>
      </c>
      <c r="J403" s="17">
        <v>28387.401976000001</v>
      </c>
      <c r="K403" s="17">
        <v>5486.0285930000009</v>
      </c>
      <c r="L403" s="17">
        <v>228.32633599999994</v>
      </c>
      <c r="M403" s="17">
        <v>12.97819</v>
      </c>
      <c r="N403" s="17"/>
      <c r="O403" s="18"/>
      <c r="P403" s="19"/>
    </row>
    <row r="404" spans="1:17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3"/>
      <c r="O404" s="23"/>
      <c r="P404" s="24"/>
    </row>
    <row r="405" spans="1:17" ht="15.75" x14ac:dyDescent="0.25">
      <c r="A405" s="61" t="s">
        <v>573</v>
      </c>
      <c r="B405" s="14"/>
      <c r="C405" s="15" t="s">
        <v>574</v>
      </c>
      <c r="D405" s="14"/>
      <c r="E405" s="33"/>
      <c r="F405" s="16">
        <v>84.607993000000008</v>
      </c>
      <c r="G405" s="17">
        <v>897.45680300000026</v>
      </c>
      <c r="H405" s="17">
        <v>1473.5916999999999</v>
      </c>
      <c r="I405" s="17">
        <v>106.24043900000001</v>
      </c>
      <c r="J405" s="17">
        <v>4000.8386240000004</v>
      </c>
      <c r="K405" s="17">
        <v>76.522923999999975</v>
      </c>
      <c r="L405" s="17">
        <v>2.5623930000000001</v>
      </c>
      <c r="M405" s="17">
        <v>0.15971800000000005</v>
      </c>
      <c r="N405" s="17"/>
      <c r="O405" s="18"/>
      <c r="P405" s="19"/>
    </row>
    <row r="406" spans="1:17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3"/>
      <c r="O406" s="23"/>
      <c r="P406" s="24"/>
    </row>
    <row r="407" spans="1:17" ht="15.75" x14ac:dyDescent="0.25">
      <c r="A407" s="61" t="s">
        <v>575</v>
      </c>
      <c r="B407" s="14"/>
      <c r="C407" s="15" t="s">
        <v>576</v>
      </c>
      <c r="D407" s="14"/>
      <c r="E407" s="33"/>
      <c r="F407" s="16">
        <v>787.10235999999986</v>
      </c>
      <c r="G407" s="17">
        <v>31297.922701999996</v>
      </c>
      <c r="H407" s="17">
        <v>4952.8048849999986</v>
      </c>
      <c r="I407" s="17">
        <v>121.79651999999997</v>
      </c>
      <c r="J407" s="17">
        <v>13611.068003000002</v>
      </c>
      <c r="K407" s="17">
        <v>2487.2433929999997</v>
      </c>
      <c r="L407" s="17">
        <v>104.06980500000003</v>
      </c>
      <c r="M407" s="17">
        <v>5.9945519999999988</v>
      </c>
      <c r="N407" s="17"/>
      <c r="O407" s="18"/>
      <c r="P407" s="19"/>
    </row>
    <row r="408" spans="1:17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3"/>
      <c r="O408" s="23"/>
      <c r="P408" s="24"/>
    </row>
    <row r="409" spans="1:17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7"/>
      <c r="O409" s="18"/>
      <c r="P409" s="19"/>
    </row>
    <row r="410" spans="1:17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3"/>
      <c r="O410" s="23"/>
      <c r="P410" s="24"/>
    </row>
    <row r="411" spans="1:17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7"/>
      <c r="O411" s="18"/>
      <c r="P411" s="19"/>
    </row>
    <row r="412" spans="1:17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5"/>
      <c r="O412" s="75"/>
      <c r="P412" s="76"/>
    </row>
    <row r="413" spans="1:17" ht="19.5" thickBot="1" x14ac:dyDescent="0.35">
      <c r="A413" s="61"/>
      <c r="B413" s="25" t="s">
        <v>580</v>
      </c>
      <c r="C413" s="14"/>
      <c r="D413" s="14"/>
      <c r="E413" s="33"/>
      <c r="F413" s="26">
        <f>SUM(F411,F409,F407,F405,F403,F397,F392,F386,F381,F379)</f>
        <v>431987.29148252402</v>
      </c>
      <c r="G413" s="27">
        <f t="shared" ref="G413:P413" si="55">SUM(G411,G409,G407,G405,G403,G397,G392,G386,G381,G379)</f>
        <v>686677.15564025519</v>
      </c>
      <c r="H413" s="27">
        <f t="shared" si="55"/>
        <v>32771.198438986394</v>
      </c>
      <c r="I413" s="27">
        <f t="shared" si="55"/>
        <v>2966.0673595816961</v>
      </c>
      <c r="J413" s="27">
        <f t="shared" si="55"/>
        <v>101515.88351728402</v>
      </c>
      <c r="K413" s="27">
        <f t="shared" si="55"/>
        <v>44687.762381052999</v>
      </c>
      <c r="L413" s="27">
        <f t="shared" si="55"/>
        <v>1305.5276041483205</v>
      </c>
      <c r="M413" s="27">
        <f t="shared" si="55"/>
        <v>77.594649999999987</v>
      </c>
      <c r="N413" s="27">
        <f t="shared" si="55"/>
        <v>0</v>
      </c>
      <c r="O413" s="27">
        <f t="shared" si="55"/>
        <v>0</v>
      </c>
      <c r="P413" s="28">
        <f t="shared" si="55"/>
        <v>0</v>
      </c>
      <c r="Q413" s="29"/>
    </row>
    <row r="414" spans="1:17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</row>
    <row r="415" spans="1:17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</row>
    <row r="416" spans="1:17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ACIDIFICADORES, PRECURSORES DE OZONO Y GASES DE EFECTO INVERNADERO</v>
      </c>
      <c r="G416" s="199"/>
      <c r="H416" s="199"/>
      <c r="I416" s="199"/>
      <c r="J416" s="199"/>
      <c r="K416" s="199"/>
      <c r="L416" s="199"/>
      <c r="M416" s="199"/>
      <c r="N416" s="199"/>
      <c r="O416" s="199"/>
      <c r="P416" s="200"/>
    </row>
    <row r="417" spans="1:16" ht="15.75" thickBot="1" x14ac:dyDescent="0.3">
      <c r="A417" s="174"/>
      <c r="B417" s="9"/>
      <c r="C417" s="9"/>
      <c r="D417" s="9"/>
      <c r="E417" s="9"/>
      <c r="F417" s="11" t="str">
        <f t="shared" ref="F417:P417" si="56">F$3</f>
        <v>SOx (t)</v>
      </c>
      <c r="G417" s="12" t="str">
        <f t="shared" si="56"/>
        <v>NOx (t)</v>
      </c>
      <c r="H417" s="12" t="str">
        <f t="shared" si="56"/>
        <v>COVNM (t)</v>
      </c>
      <c r="I417" s="12" t="str">
        <f t="shared" si="56"/>
        <v>CH4 (t)</v>
      </c>
      <c r="J417" s="12" t="str">
        <f t="shared" si="56"/>
        <v>CO (t)</v>
      </c>
      <c r="K417" s="12" t="str">
        <f t="shared" si="56"/>
        <v>CO2 (kt)</v>
      </c>
      <c r="L417" s="12" t="str">
        <f t="shared" si="56"/>
        <v>N2O (t)</v>
      </c>
      <c r="M417" s="12" t="str">
        <f t="shared" si="56"/>
        <v>NH3 (t)</v>
      </c>
      <c r="N417" s="12" t="str">
        <f t="shared" si="56"/>
        <v>SF6 (t CO2eq)</v>
      </c>
      <c r="O417" s="12" t="str">
        <f t="shared" si="56"/>
        <v>HFC (t CO2eq)</v>
      </c>
      <c r="P417" s="13" t="str">
        <f t="shared" si="56"/>
        <v>PFC (t CO2eq)</v>
      </c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20178.057105645494</v>
      </c>
      <c r="G418" s="17">
        <f t="shared" ref="G418:P418" si="57">SUM(G419:G427)</f>
        <v>4302.9819335700004</v>
      </c>
      <c r="H418" s="17">
        <f t="shared" si="57"/>
        <v>167.764609498</v>
      </c>
      <c r="I418" s="17">
        <f t="shared" si="57"/>
        <v>5.6499503100000004</v>
      </c>
      <c r="J418" s="17">
        <f t="shared" si="57"/>
        <v>1538.2682424300003</v>
      </c>
      <c r="K418" s="17">
        <f t="shared" si="57"/>
        <v>963.96917402526685</v>
      </c>
      <c r="L418" s="17">
        <f t="shared" si="57"/>
        <v>104.81548965</v>
      </c>
      <c r="M418" s="17">
        <f t="shared" si="57"/>
        <v>0</v>
      </c>
      <c r="N418" s="17">
        <f t="shared" si="57"/>
        <v>0</v>
      </c>
      <c r="O418" s="18">
        <f t="shared" si="57"/>
        <v>0</v>
      </c>
      <c r="P418" s="19">
        <f t="shared" si="57"/>
        <v>0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538.88762502972997</v>
      </c>
      <c r="G419" s="23">
        <v>1506.5607913699998</v>
      </c>
      <c r="H419" s="23">
        <v>11.686932197999999</v>
      </c>
      <c r="I419" s="23">
        <v>0.28961905000000004</v>
      </c>
      <c r="J419" s="23">
        <v>236.56369823000003</v>
      </c>
      <c r="K419" s="23">
        <v>449.9645919752669</v>
      </c>
      <c r="L419" s="23">
        <v>64.505374450000005</v>
      </c>
      <c r="M419" s="23"/>
      <c r="N419" s="23"/>
      <c r="O419" s="23"/>
      <c r="P419" s="24"/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23"/>
      <c r="I420" s="23"/>
      <c r="J420" s="23"/>
      <c r="K420" s="23"/>
      <c r="L420" s="23"/>
      <c r="M420" s="23"/>
      <c r="N420" s="23"/>
      <c r="O420" s="23"/>
      <c r="P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>
        <v>19448.610654399999</v>
      </c>
      <c r="G421" s="23">
        <v>2690.2747412000003</v>
      </c>
      <c r="H421" s="23">
        <v>131.3917941</v>
      </c>
      <c r="I421" s="23"/>
      <c r="J421" s="23">
        <v>724.4220792000001</v>
      </c>
      <c r="K421" s="23">
        <v>181.03965804999996</v>
      </c>
      <c r="L421" s="23"/>
      <c r="M421" s="23"/>
      <c r="N421" s="23"/>
      <c r="O421" s="23"/>
      <c r="P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>
        <v>77.745249215766137</v>
      </c>
      <c r="G422" s="23"/>
      <c r="H422" s="23"/>
      <c r="I422" s="23">
        <v>1.807712</v>
      </c>
      <c r="J422" s="23"/>
      <c r="K422" s="23">
        <v>328.17899999999997</v>
      </c>
      <c r="L422" s="23">
        <v>0.18077119999999999</v>
      </c>
      <c r="M422" s="23"/>
      <c r="N422" s="23"/>
      <c r="O422" s="23"/>
      <c r="P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112.077281</v>
      </c>
      <c r="G423" s="23">
        <v>91.085800999999989</v>
      </c>
      <c r="H423" s="23">
        <v>18.8289832</v>
      </c>
      <c r="I423" s="23">
        <v>3.5526192600000002</v>
      </c>
      <c r="J423" s="23">
        <v>564.73196500000006</v>
      </c>
      <c r="K423" s="23"/>
      <c r="L423" s="23">
        <v>39.627324000000002</v>
      </c>
      <c r="M423" s="23"/>
      <c r="N423" s="23"/>
      <c r="O423" s="23"/>
      <c r="P423" s="24"/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3"/>
      <c r="O424" s="23"/>
      <c r="P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>
        <v>0.73629599999999995</v>
      </c>
      <c r="G425" s="23">
        <v>15.060600000000001</v>
      </c>
      <c r="H425" s="23">
        <v>5.8569000000000013</v>
      </c>
      <c r="I425" s="23"/>
      <c r="J425" s="23">
        <v>12.550500000000001</v>
      </c>
      <c r="K425" s="23">
        <v>4.7859239999999996</v>
      </c>
      <c r="L425" s="23">
        <v>0.50201999999999991</v>
      </c>
      <c r="M425" s="23"/>
      <c r="N425" s="23"/>
      <c r="O425" s="23"/>
      <c r="P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3"/>
      <c r="O426" s="23"/>
      <c r="P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/>
      <c r="H427" s="23"/>
      <c r="I427" s="23"/>
      <c r="J427" s="23"/>
      <c r="K427" s="23"/>
      <c r="L427" s="23"/>
      <c r="M427" s="23"/>
      <c r="N427" s="23"/>
      <c r="O427" s="23"/>
      <c r="P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3"/>
      <c r="O428" s="23"/>
      <c r="P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P429" si="58">SUM(F430:F432)</f>
        <v>23.245573000000007</v>
      </c>
      <c r="G429" s="17">
        <f t="shared" si="58"/>
        <v>148.56832000000003</v>
      </c>
      <c r="H429" s="17">
        <f t="shared" si="58"/>
        <v>3967.497656</v>
      </c>
      <c r="I429" s="17">
        <f t="shared" si="58"/>
        <v>327485.79040199996</v>
      </c>
      <c r="J429" s="17">
        <f t="shared" si="58"/>
        <v>2120.5963459999998</v>
      </c>
      <c r="K429" s="17">
        <f t="shared" si="58"/>
        <v>15.914263</v>
      </c>
      <c r="L429" s="17">
        <f t="shared" si="58"/>
        <v>6.9736669999999989</v>
      </c>
      <c r="M429" s="17">
        <f t="shared" si="58"/>
        <v>0</v>
      </c>
      <c r="N429" s="17">
        <f t="shared" si="58"/>
        <v>0</v>
      </c>
      <c r="O429" s="18">
        <f t="shared" si="58"/>
        <v>0</v>
      </c>
      <c r="P429" s="19">
        <f t="shared" si="58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>
        <v>9.0949010000000001</v>
      </c>
      <c r="H430" s="35">
        <v>2669.1932580000002</v>
      </c>
      <c r="I430" s="35">
        <v>266919.32600499998</v>
      </c>
      <c r="J430" s="35">
        <v>167.96848700000001</v>
      </c>
      <c r="K430" s="35"/>
      <c r="L430" s="35"/>
      <c r="M430" s="35"/>
      <c r="N430" s="35"/>
      <c r="O430" s="35"/>
      <c r="P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>
        <v>23.245573000000007</v>
      </c>
      <c r="G431" s="23">
        <v>139.47341900000004</v>
      </c>
      <c r="H431" s="23">
        <v>1298.3043979999998</v>
      </c>
      <c r="I431" s="23">
        <v>60566.464396999996</v>
      </c>
      <c r="J431" s="23">
        <v>1952.6278589999997</v>
      </c>
      <c r="K431" s="23">
        <v>15.914263</v>
      </c>
      <c r="L431" s="23">
        <v>6.9736669999999989</v>
      </c>
      <c r="M431" s="23"/>
      <c r="N431" s="23"/>
      <c r="O431" s="23"/>
      <c r="P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3"/>
      <c r="O432" s="23"/>
      <c r="P432" s="24"/>
    </row>
    <row r="433" spans="1:16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3"/>
      <c r="O433" s="23"/>
      <c r="P433" s="24"/>
    </row>
    <row r="434" spans="1:16" ht="15.75" x14ac:dyDescent="0.25">
      <c r="A434" s="61" t="s">
        <v>607</v>
      </c>
      <c r="B434" s="14"/>
      <c r="C434" s="15" t="s">
        <v>608</v>
      </c>
      <c r="D434" s="14"/>
      <c r="E434" s="33"/>
      <c r="F434" s="16">
        <v>1763.7048</v>
      </c>
      <c r="G434" s="17">
        <v>46320.457565999997</v>
      </c>
      <c r="H434" s="17">
        <v>9282.6568260000004</v>
      </c>
      <c r="I434" s="17">
        <v>10449.962801000001</v>
      </c>
      <c r="J434" s="17">
        <v>583693.46127500013</v>
      </c>
      <c r="K434" s="17"/>
      <c r="L434" s="17">
        <v>974.67993999999987</v>
      </c>
      <c r="M434" s="17"/>
      <c r="N434" s="17"/>
      <c r="O434" s="18"/>
      <c r="P434" s="19"/>
    </row>
    <row r="435" spans="1:16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3"/>
      <c r="O435" s="23"/>
      <c r="P435" s="24"/>
    </row>
    <row r="436" spans="1:16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P436" si="59">SUM(F437:F438)</f>
        <v>3.5373549999999998</v>
      </c>
      <c r="G436" s="17">
        <f t="shared" si="59"/>
        <v>25.825791000000002</v>
      </c>
      <c r="H436" s="17">
        <f t="shared" si="59"/>
        <v>0.40694999999999992</v>
      </c>
      <c r="I436" s="17">
        <f t="shared" si="59"/>
        <v>0</v>
      </c>
      <c r="J436" s="17">
        <f t="shared" si="59"/>
        <v>0</v>
      </c>
      <c r="K436" s="17">
        <f t="shared" si="59"/>
        <v>0</v>
      </c>
      <c r="L436" s="17">
        <f t="shared" si="59"/>
        <v>0</v>
      </c>
      <c r="M436" s="17">
        <f t="shared" si="59"/>
        <v>0</v>
      </c>
      <c r="N436" s="17">
        <f t="shared" si="59"/>
        <v>0</v>
      </c>
      <c r="O436" s="18">
        <f t="shared" si="59"/>
        <v>0</v>
      </c>
      <c r="P436" s="19">
        <f t="shared" si="59"/>
        <v>0</v>
      </c>
    </row>
    <row r="437" spans="1:16" ht="15.75" x14ac:dyDescent="0.25">
      <c r="A437" s="61" t="s">
        <v>611</v>
      </c>
      <c r="B437" s="14"/>
      <c r="C437" s="14"/>
      <c r="D437" s="14" t="s">
        <v>612</v>
      </c>
      <c r="E437" s="33"/>
      <c r="F437" s="22">
        <v>3.5373549999999998</v>
      </c>
      <c r="G437" s="23">
        <v>25.825791000000002</v>
      </c>
      <c r="H437" s="23">
        <v>0.40694999999999992</v>
      </c>
      <c r="I437" s="23"/>
      <c r="J437" s="23"/>
      <c r="K437" s="23"/>
      <c r="L437" s="23"/>
      <c r="M437" s="23"/>
      <c r="N437" s="23"/>
      <c r="O437" s="23"/>
      <c r="P437" s="24"/>
    </row>
    <row r="438" spans="1:16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3"/>
      <c r="O438" s="23"/>
      <c r="P438" s="24"/>
    </row>
    <row r="439" spans="1:16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3"/>
      <c r="O439" s="23"/>
      <c r="P439" s="24"/>
    </row>
    <row r="440" spans="1:16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P440" si="60">SUM(F441:F447)</f>
        <v>0</v>
      </c>
      <c r="G440" s="17">
        <f t="shared" si="60"/>
        <v>9.3137000000000008</v>
      </c>
      <c r="H440" s="17">
        <f t="shared" si="60"/>
        <v>585.75207222500001</v>
      </c>
      <c r="I440" s="17">
        <f t="shared" si="60"/>
        <v>175094.64793393755</v>
      </c>
      <c r="J440" s="17">
        <f t="shared" si="60"/>
        <v>171.96228100000005</v>
      </c>
      <c r="K440" s="17">
        <f t="shared" si="60"/>
        <v>0</v>
      </c>
      <c r="L440" s="17">
        <f t="shared" si="60"/>
        <v>3099.9827869999981</v>
      </c>
      <c r="M440" s="17">
        <f t="shared" si="60"/>
        <v>7080.2767000000031</v>
      </c>
      <c r="N440" s="17">
        <f t="shared" si="60"/>
        <v>0</v>
      </c>
      <c r="O440" s="18">
        <f t="shared" si="60"/>
        <v>0</v>
      </c>
      <c r="P440" s="19">
        <f t="shared" si="60"/>
        <v>0</v>
      </c>
    </row>
    <row r="441" spans="1:16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>
        <v>2.4731640000000001</v>
      </c>
      <c r="H441" s="23">
        <v>20.884126224999996</v>
      </c>
      <c r="I441" s="23">
        <v>66306.862785937512</v>
      </c>
      <c r="J441" s="23">
        <v>45.675471000000009</v>
      </c>
      <c r="K441" s="23"/>
      <c r="L441" s="23"/>
      <c r="M441" s="23"/>
      <c r="N441" s="23"/>
      <c r="O441" s="23"/>
      <c r="P441" s="24"/>
    </row>
    <row r="442" spans="1:16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>
        <v>6.8405360000000002</v>
      </c>
      <c r="H442" s="23">
        <v>28.861145999999998</v>
      </c>
      <c r="I442" s="23">
        <v>102425.75601300001</v>
      </c>
      <c r="J442" s="23">
        <v>126.28681000000003</v>
      </c>
      <c r="K442" s="23"/>
      <c r="L442" s="23">
        <v>2764.8936299999982</v>
      </c>
      <c r="M442" s="23"/>
      <c r="N442" s="23"/>
      <c r="O442" s="23"/>
      <c r="P442" s="24"/>
    </row>
    <row r="443" spans="1:16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>
        <v>536.0068</v>
      </c>
      <c r="I443" s="23">
        <v>777.20986099999993</v>
      </c>
      <c r="J443" s="23"/>
      <c r="K443" s="23"/>
      <c r="L443" s="23"/>
      <c r="M443" s="23">
        <v>64.272841</v>
      </c>
      <c r="N443" s="23"/>
      <c r="O443" s="23"/>
      <c r="P443" s="24"/>
    </row>
    <row r="444" spans="1:16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>
        <v>5584.8192740000004</v>
      </c>
      <c r="J444" s="23"/>
      <c r="K444" s="23"/>
      <c r="L444" s="23">
        <v>335.089157</v>
      </c>
      <c r="M444" s="23">
        <v>335.089157</v>
      </c>
      <c r="N444" s="23"/>
      <c r="O444" s="23"/>
      <c r="P444" s="24"/>
    </row>
    <row r="445" spans="1:16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3"/>
      <c r="O445" s="23"/>
      <c r="P445" s="24"/>
    </row>
    <row r="446" spans="1:16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>
        <v>6680.9147020000028</v>
      </c>
      <c r="N446" s="23"/>
      <c r="O446" s="23"/>
      <c r="P446" s="24"/>
    </row>
    <row r="447" spans="1:16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3"/>
      <c r="O447" s="23"/>
      <c r="P447" s="24"/>
    </row>
    <row r="448" spans="1:16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3"/>
      <c r="O448" s="23"/>
      <c r="P448" s="24"/>
    </row>
    <row r="449" spans="1:17" ht="19.5" thickBot="1" x14ac:dyDescent="0.35">
      <c r="A449" s="177"/>
      <c r="B449" s="25" t="s">
        <v>631</v>
      </c>
      <c r="C449" s="33"/>
      <c r="D449" s="33"/>
      <c r="E449" s="33"/>
      <c r="F449" s="26">
        <f>SUM(F440,F436,F434,F429,F418)</f>
        <v>21968.544833645494</v>
      </c>
      <c r="G449" s="27">
        <f t="shared" ref="G449:P449" si="61">SUM(G440,G436,G434,G429,G418)</f>
        <v>50807.147310569999</v>
      </c>
      <c r="H449" s="27">
        <f t="shared" si="61"/>
        <v>14004.078113722999</v>
      </c>
      <c r="I449" s="27">
        <f t="shared" si="61"/>
        <v>513036.0510872475</v>
      </c>
      <c r="J449" s="27">
        <f t="shared" si="61"/>
        <v>587524.28814443015</v>
      </c>
      <c r="K449" s="27">
        <f t="shared" si="61"/>
        <v>979.88343702526686</v>
      </c>
      <c r="L449" s="27">
        <f t="shared" si="61"/>
        <v>4186.4518836499983</v>
      </c>
      <c r="M449" s="27">
        <f t="shared" si="61"/>
        <v>7080.2767000000031</v>
      </c>
      <c r="N449" s="27">
        <f t="shared" si="61"/>
        <v>0</v>
      </c>
      <c r="O449" s="27">
        <f t="shared" si="61"/>
        <v>0</v>
      </c>
      <c r="P449" s="28">
        <f t="shared" si="61"/>
        <v>0</v>
      </c>
      <c r="Q449" s="29"/>
    </row>
    <row r="450" spans="1:17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</row>
    <row r="451" spans="1:17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</row>
    <row r="452" spans="1:17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ACIDIFICADORES, PRECURSORES DE OZONO Y GASES DE EFECTO INVERNADERO</v>
      </c>
      <c r="G452" s="199"/>
      <c r="H452" s="199"/>
      <c r="I452" s="199"/>
      <c r="J452" s="199"/>
      <c r="K452" s="199"/>
      <c r="L452" s="199"/>
      <c r="M452" s="199"/>
      <c r="N452" s="199"/>
      <c r="O452" s="199"/>
      <c r="P452" s="200"/>
    </row>
    <row r="453" spans="1:17" ht="15.75" thickBot="1" x14ac:dyDescent="0.3">
      <c r="A453" s="174"/>
      <c r="B453" s="9"/>
      <c r="C453" s="9"/>
      <c r="D453" s="9"/>
      <c r="E453" s="9"/>
      <c r="F453" s="11" t="str">
        <f t="shared" ref="F453:P453" si="62">F$3</f>
        <v>SOx (t)</v>
      </c>
      <c r="G453" s="12" t="str">
        <f t="shared" si="62"/>
        <v>NOx (t)</v>
      </c>
      <c r="H453" s="12" t="str">
        <f t="shared" si="62"/>
        <v>COVNM (t)</v>
      </c>
      <c r="I453" s="12" t="str">
        <f t="shared" si="62"/>
        <v>CH4 (t)</v>
      </c>
      <c r="J453" s="12" t="str">
        <f t="shared" si="62"/>
        <v>CO (t)</v>
      </c>
      <c r="K453" s="12" t="str">
        <f t="shared" si="62"/>
        <v>CO2 (kt)</v>
      </c>
      <c r="L453" s="12" t="str">
        <f t="shared" si="62"/>
        <v>N2O (t)</v>
      </c>
      <c r="M453" s="12" t="str">
        <f t="shared" si="62"/>
        <v>NH3 (t)</v>
      </c>
      <c r="N453" s="12" t="str">
        <f t="shared" si="62"/>
        <v>SF6 (t CO2eq)</v>
      </c>
      <c r="O453" s="12" t="str">
        <f t="shared" si="62"/>
        <v>HFC (t CO2eq)</v>
      </c>
      <c r="P453" s="13" t="str">
        <f t="shared" si="62"/>
        <v>PFC (t CO2eq)</v>
      </c>
    </row>
    <row r="454" spans="1:17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P454" si="63">SUM(F455:F460)</f>
        <v>0</v>
      </c>
      <c r="G454" s="17">
        <f t="shared" si="63"/>
        <v>73345.475250000003</v>
      </c>
      <c r="H454" s="17">
        <f t="shared" si="63"/>
        <v>37211.468503000011</v>
      </c>
      <c r="I454" s="17">
        <f t="shared" si="63"/>
        <v>18798.956647999999</v>
      </c>
      <c r="J454" s="17">
        <f t="shared" si="63"/>
        <v>0</v>
      </c>
      <c r="K454" s="17">
        <f t="shared" si="63"/>
        <v>463.94620000000003</v>
      </c>
      <c r="L454" s="17">
        <f t="shared" si="63"/>
        <v>20503.063909</v>
      </c>
      <c r="M454" s="17">
        <f t="shared" si="63"/>
        <v>264532.10448200005</v>
      </c>
      <c r="N454" s="17">
        <f t="shared" si="63"/>
        <v>0</v>
      </c>
      <c r="O454" s="18">
        <f t="shared" si="63"/>
        <v>0</v>
      </c>
      <c r="P454" s="19">
        <f t="shared" si="63"/>
        <v>0</v>
      </c>
    </row>
    <row r="455" spans="1:17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>
        <v>10556.031718000002</v>
      </c>
      <c r="H455" s="23"/>
      <c r="I455" s="23"/>
      <c r="J455" s="23"/>
      <c r="K455" s="23">
        <v>112.13877400000001</v>
      </c>
      <c r="L455" s="23">
        <v>7276.4721070000005</v>
      </c>
      <c r="M455" s="23">
        <v>22251.758743999999</v>
      </c>
      <c r="N455" s="23"/>
      <c r="O455" s="23"/>
      <c r="P455" s="24"/>
    </row>
    <row r="456" spans="1:17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>
        <v>46470.744613000003</v>
      </c>
      <c r="H456" s="23">
        <v>27870.366603000006</v>
      </c>
      <c r="I456" s="23"/>
      <c r="J456" s="23"/>
      <c r="K456" s="23">
        <v>293.32029900000003</v>
      </c>
      <c r="L456" s="23">
        <v>10154.680775000003</v>
      </c>
      <c r="M456" s="23">
        <v>204514.68744400007</v>
      </c>
      <c r="N456" s="23"/>
      <c r="O456" s="23"/>
      <c r="P456" s="24"/>
    </row>
    <row r="457" spans="1:17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>
        <v>838.88512399999991</v>
      </c>
      <c r="H457" s="23"/>
      <c r="I457" s="23">
        <v>18798.956647999999</v>
      </c>
      <c r="J457" s="23"/>
      <c r="K457" s="23">
        <v>9.3380530000000004</v>
      </c>
      <c r="L457" s="23">
        <v>131.83009900000002</v>
      </c>
      <c r="M457" s="23">
        <v>1680.3726250000002</v>
      </c>
      <c r="N457" s="23"/>
      <c r="O457" s="23"/>
      <c r="P457" s="24"/>
    </row>
    <row r="458" spans="1:17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>
        <v>2630.228145</v>
      </c>
      <c r="H458" s="23"/>
      <c r="I458" s="23"/>
      <c r="J458" s="23"/>
      <c r="K458" s="23">
        <v>27.807304999999999</v>
      </c>
      <c r="L458" s="23">
        <v>602.47498300000029</v>
      </c>
      <c r="M458" s="23">
        <v>5433.211198</v>
      </c>
      <c r="N458" s="23"/>
      <c r="O458" s="23"/>
      <c r="P458" s="24"/>
    </row>
    <row r="459" spans="1:17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>
        <v>12849.585649999999</v>
      </c>
      <c r="H459" s="23">
        <v>9341.1019000000015</v>
      </c>
      <c r="I459" s="23"/>
      <c r="J459" s="23"/>
      <c r="K459" s="23">
        <v>21.341768999999996</v>
      </c>
      <c r="L459" s="23">
        <v>2337.6059449999998</v>
      </c>
      <c r="M459" s="23">
        <v>30652.074471000004</v>
      </c>
      <c r="N459" s="23"/>
      <c r="O459" s="23"/>
      <c r="P459" s="24"/>
    </row>
    <row r="460" spans="1:17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80"/>
      <c r="I460" s="23"/>
      <c r="J460" s="23"/>
      <c r="K460" s="23"/>
      <c r="L460" s="23"/>
      <c r="M460" s="23"/>
      <c r="N460" s="23"/>
      <c r="O460" s="23"/>
      <c r="P460" s="24"/>
    </row>
    <row r="461" spans="1:17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2"/>
      <c r="O461" s="82"/>
      <c r="P461" s="83"/>
    </row>
    <row r="462" spans="1:17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P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7">
        <f t="shared" si="64"/>
        <v>0</v>
      </c>
      <c r="O462" s="18">
        <f t="shared" si="64"/>
        <v>0</v>
      </c>
      <c r="P462" s="19">
        <f t="shared" si="64"/>
        <v>0</v>
      </c>
    </row>
    <row r="463" spans="1:17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3"/>
      <c r="O463" s="23"/>
      <c r="P463" s="24"/>
    </row>
    <row r="464" spans="1:17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3"/>
      <c r="O464" s="23"/>
      <c r="P464" s="24"/>
    </row>
    <row r="465" spans="1:16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3"/>
      <c r="O465" s="23"/>
      <c r="P465" s="24"/>
    </row>
    <row r="466" spans="1:16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3"/>
      <c r="O466" s="23"/>
      <c r="P466" s="24"/>
    </row>
    <row r="467" spans="1:16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3"/>
      <c r="O467" s="23"/>
      <c r="P467" s="24"/>
    </row>
    <row r="468" spans="1:16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80"/>
      <c r="I468" s="23"/>
      <c r="J468" s="23"/>
      <c r="K468" s="23"/>
      <c r="L468" s="23"/>
      <c r="M468" s="23"/>
      <c r="N468" s="23"/>
      <c r="O468" s="23"/>
      <c r="P468" s="24"/>
    </row>
    <row r="469" spans="1:16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3"/>
      <c r="O469" s="23"/>
      <c r="P469" s="24"/>
    </row>
    <row r="470" spans="1:16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P470" si="65">SUM(F471:F475)</f>
        <v>2800.9030259999995</v>
      </c>
      <c r="G470" s="17">
        <f t="shared" si="65"/>
        <v>18763.933051999997</v>
      </c>
      <c r="H470" s="17">
        <f t="shared" si="65"/>
        <v>32955.800983000008</v>
      </c>
      <c r="I470" s="17">
        <f t="shared" si="65"/>
        <v>21911.263846999998</v>
      </c>
      <c r="J470" s="17">
        <f t="shared" si="65"/>
        <v>564899.96533499996</v>
      </c>
      <c r="K470" s="17">
        <f t="shared" si="65"/>
        <v>0</v>
      </c>
      <c r="L470" s="17">
        <f t="shared" si="65"/>
        <v>568.06980800000008</v>
      </c>
      <c r="M470" s="17">
        <f t="shared" si="65"/>
        <v>19476.678973000002</v>
      </c>
      <c r="N470" s="17">
        <f t="shared" si="65"/>
        <v>0</v>
      </c>
      <c r="O470" s="18">
        <f t="shared" si="65"/>
        <v>0</v>
      </c>
      <c r="P470" s="19">
        <f t="shared" si="65"/>
        <v>0</v>
      </c>
    </row>
    <row r="471" spans="1:16" ht="15.75" x14ac:dyDescent="0.25">
      <c r="A471" s="178" t="s">
        <v>657</v>
      </c>
      <c r="B471" s="1"/>
      <c r="C471" s="77"/>
      <c r="D471" s="1" t="s">
        <v>658</v>
      </c>
      <c r="E471" s="33"/>
      <c r="F471" s="22">
        <v>1483.6930489999995</v>
      </c>
      <c r="G471" s="23">
        <v>12704.767165999998</v>
      </c>
      <c r="H471" s="23">
        <v>31638.591006000006</v>
      </c>
      <c r="I471" s="23">
        <v>14798.329970000001</v>
      </c>
      <c r="J471" s="23">
        <v>389184.1545019999</v>
      </c>
      <c r="K471" s="23"/>
      <c r="L471" s="23">
        <v>383.66040700000008</v>
      </c>
      <c r="M471" s="23">
        <v>13154.071086</v>
      </c>
      <c r="N471" s="23"/>
      <c r="O471" s="23"/>
      <c r="P471" s="24"/>
    </row>
    <row r="472" spans="1:16" ht="15.75" x14ac:dyDescent="0.25">
      <c r="A472" s="178" t="s">
        <v>659</v>
      </c>
      <c r="B472" s="1"/>
      <c r="C472" s="77"/>
      <c r="D472" s="1" t="s">
        <v>660</v>
      </c>
      <c r="E472" s="33"/>
      <c r="F472" s="22">
        <v>0.24060700000000002</v>
      </c>
      <c r="G472" s="23">
        <v>1.1067990000000001</v>
      </c>
      <c r="H472" s="23">
        <v>0.24060700000000002</v>
      </c>
      <c r="I472" s="23">
        <v>1.2992860000000004</v>
      </c>
      <c r="J472" s="23">
        <v>32.097137000000004</v>
      </c>
      <c r="K472" s="23"/>
      <c r="L472" s="23">
        <v>3.3685E-2</v>
      </c>
      <c r="M472" s="23">
        <v>1.1549199999999997</v>
      </c>
      <c r="N472" s="23"/>
      <c r="O472" s="23"/>
      <c r="P472" s="24"/>
    </row>
    <row r="473" spans="1:16" ht="15.75" x14ac:dyDescent="0.25">
      <c r="A473" s="178" t="s">
        <v>661</v>
      </c>
      <c r="B473" s="1"/>
      <c r="C473" s="77"/>
      <c r="D473" s="1" t="s">
        <v>662</v>
      </c>
      <c r="E473" s="33"/>
      <c r="F473" s="22">
        <v>449.20346699999999</v>
      </c>
      <c r="G473" s="23">
        <v>2066.335932</v>
      </c>
      <c r="H473" s="23">
        <v>449.20346699999999</v>
      </c>
      <c r="I473" s="23">
        <v>2425.6987100000001</v>
      </c>
      <c r="J473" s="23">
        <v>59923.742147000012</v>
      </c>
      <c r="K473" s="23"/>
      <c r="L473" s="23">
        <v>62.888486999999998</v>
      </c>
      <c r="M473" s="23">
        <v>2156.1766290000005</v>
      </c>
      <c r="N473" s="23"/>
      <c r="O473" s="23"/>
      <c r="P473" s="24"/>
    </row>
    <row r="474" spans="1:16" ht="15.75" x14ac:dyDescent="0.25">
      <c r="A474" s="178" t="s">
        <v>663</v>
      </c>
      <c r="B474" s="1"/>
      <c r="C474" s="77"/>
      <c r="D474" s="1" t="s">
        <v>664</v>
      </c>
      <c r="E474" s="33"/>
      <c r="F474" s="22">
        <v>13.327825000000001</v>
      </c>
      <c r="G474" s="23">
        <v>61.307992999999996</v>
      </c>
      <c r="H474" s="23">
        <v>13.327825000000001</v>
      </c>
      <c r="I474" s="23">
        <v>71.970252000000016</v>
      </c>
      <c r="J474" s="23">
        <v>1777.931795</v>
      </c>
      <c r="K474" s="23"/>
      <c r="L474" s="23">
        <v>1.8658949999999999</v>
      </c>
      <c r="M474" s="23">
        <v>63.973557000000007</v>
      </c>
      <c r="N474" s="23"/>
      <c r="O474" s="23"/>
      <c r="P474" s="24"/>
    </row>
    <row r="475" spans="1:16" ht="15.75" x14ac:dyDescent="0.25">
      <c r="A475" s="178" t="s">
        <v>665</v>
      </c>
      <c r="B475" s="1"/>
      <c r="C475" s="77"/>
      <c r="D475" s="1" t="s">
        <v>158</v>
      </c>
      <c r="E475" s="33"/>
      <c r="F475" s="22">
        <v>854.43807800000002</v>
      </c>
      <c r="G475" s="23">
        <v>3930.4151620000002</v>
      </c>
      <c r="H475" s="23">
        <v>854.43807800000002</v>
      </c>
      <c r="I475" s="23">
        <v>4613.9656289999994</v>
      </c>
      <c r="J475" s="23">
        <v>113982.03975400001</v>
      </c>
      <c r="K475" s="23"/>
      <c r="L475" s="23">
        <v>119.62133399999999</v>
      </c>
      <c r="M475" s="23">
        <v>4101.3027810000003</v>
      </c>
      <c r="N475" s="23"/>
      <c r="O475" s="23"/>
      <c r="P475" s="24"/>
    </row>
    <row r="476" spans="1:16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3"/>
      <c r="O476" s="23"/>
      <c r="P476" s="24"/>
    </row>
    <row r="477" spans="1:16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P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612897.40118199983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7">
        <f t="shared" si="66"/>
        <v>0</v>
      </c>
      <c r="O477" s="18">
        <f t="shared" si="66"/>
        <v>0</v>
      </c>
      <c r="P477" s="19">
        <f t="shared" si="66"/>
        <v>0</v>
      </c>
    </row>
    <row r="478" spans="1:16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>
        <v>117570.78343499995</v>
      </c>
      <c r="J478" s="23"/>
      <c r="K478" s="23"/>
      <c r="L478" s="23"/>
      <c r="M478" s="23"/>
      <c r="N478" s="23"/>
      <c r="O478" s="23"/>
      <c r="P478" s="24"/>
    </row>
    <row r="479" spans="1:16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>
        <v>263656.93984799995</v>
      </c>
      <c r="J479" s="23"/>
      <c r="K479" s="23"/>
      <c r="L479" s="23"/>
      <c r="M479" s="23"/>
      <c r="N479" s="23"/>
      <c r="O479" s="23"/>
      <c r="P479" s="24"/>
    </row>
    <row r="480" spans="1:16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>
        <v>163472.97602100004</v>
      </c>
      <c r="J480" s="23"/>
      <c r="K480" s="23"/>
      <c r="L480" s="23"/>
      <c r="M480" s="23"/>
      <c r="N480" s="23"/>
      <c r="O480" s="23"/>
      <c r="P480" s="24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>
        <v>16301.045397</v>
      </c>
      <c r="J481" s="23"/>
      <c r="K481" s="23"/>
      <c r="L481" s="23"/>
      <c r="M481" s="23"/>
      <c r="N481" s="23"/>
      <c r="O481" s="23"/>
      <c r="P481" s="24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>
        <v>3632.7784669999996</v>
      </c>
      <c r="J482" s="23"/>
      <c r="K482" s="23"/>
      <c r="L482" s="23"/>
      <c r="M482" s="23"/>
      <c r="N482" s="23"/>
      <c r="O482" s="23"/>
      <c r="P482" s="24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>
        <v>961.92728000000011</v>
      </c>
      <c r="J483" s="23"/>
      <c r="K483" s="23"/>
      <c r="L483" s="23"/>
      <c r="M483" s="23"/>
      <c r="N483" s="23"/>
      <c r="O483" s="23"/>
      <c r="P483" s="24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>
        <v>31573.565112000004</v>
      </c>
      <c r="J484" s="23"/>
      <c r="K484" s="23"/>
      <c r="L484" s="23"/>
      <c r="M484" s="23"/>
      <c r="N484" s="23"/>
      <c r="O484" s="23"/>
      <c r="P484" s="24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3"/>
      <c r="O485" s="23"/>
      <c r="P485" s="24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3"/>
      <c r="O486" s="23"/>
      <c r="P486" s="24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3"/>
      <c r="O487" s="23"/>
      <c r="P487" s="24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>
        <v>10607.206460000001</v>
      </c>
      <c r="J488" s="23"/>
      <c r="K488" s="23"/>
      <c r="L488" s="23"/>
      <c r="M488" s="23"/>
      <c r="N488" s="23"/>
      <c r="O488" s="23"/>
      <c r="P488" s="24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>
        <v>5120.1791619999985</v>
      </c>
      <c r="J489" s="23"/>
      <c r="K489" s="23"/>
      <c r="L489" s="23"/>
      <c r="M489" s="23"/>
      <c r="N489" s="23"/>
      <c r="O489" s="23"/>
      <c r="P489" s="24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3"/>
      <c r="O490" s="23"/>
      <c r="P490" s="24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3"/>
      <c r="O491" s="23"/>
      <c r="P491" s="24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23"/>
      <c r="I492" s="23"/>
      <c r="J492" s="23"/>
      <c r="K492" s="23"/>
      <c r="L492" s="23"/>
      <c r="M492" s="23"/>
      <c r="N492" s="23"/>
      <c r="O492" s="23"/>
      <c r="P492" s="24"/>
    </row>
    <row r="493" spans="1:16" ht="15.75" x14ac:dyDescent="0.25">
      <c r="A493" s="61"/>
      <c r="B493" s="14"/>
      <c r="C493" s="14"/>
      <c r="D493" s="14"/>
      <c r="E493" s="33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</row>
    <row r="494" spans="1:16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ACIDIFICADORES, PRECURSORES DE OZONO Y GASES DE EFECTO INVERNADERO</v>
      </c>
      <c r="G495" s="199"/>
      <c r="H495" s="199"/>
      <c r="I495" s="199"/>
      <c r="J495" s="199"/>
      <c r="K495" s="199"/>
      <c r="L495" s="199"/>
      <c r="M495" s="199"/>
      <c r="N495" s="199"/>
      <c r="O495" s="199"/>
      <c r="P495" s="200"/>
    </row>
    <row r="496" spans="1:16" ht="15.75" thickBot="1" x14ac:dyDescent="0.3">
      <c r="A496" s="174"/>
      <c r="B496" s="9"/>
      <c r="C496" s="9"/>
      <c r="D496" s="9"/>
      <c r="E496" s="9"/>
      <c r="F496" s="11" t="str">
        <f t="shared" ref="F496:P496" si="67">F$3</f>
        <v>SOx (t)</v>
      </c>
      <c r="G496" s="12" t="str">
        <f t="shared" si="67"/>
        <v>NOx (t)</v>
      </c>
      <c r="H496" s="12" t="str">
        <f t="shared" si="67"/>
        <v>COVNM (t)</v>
      </c>
      <c r="I496" s="12" t="str">
        <f t="shared" si="67"/>
        <v>CH4 (t)</v>
      </c>
      <c r="J496" s="12" t="str">
        <f t="shared" si="67"/>
        <v>CO (t)</v>
      </c>
      <c r="K496" s="12" t="str">
        <f t="shared" si="67"/>
        <v>CO2 (kt)</v>
      </c>
      <c r="L496" s="12" t="str">
        <f t="shared" si="67"/>
        <v>N2O (t)</v>
      </c>
      <c r="M496" s="12" t="str">
        <f t="shared" si="67"/>
        <v>NH3 (t)</v>
      </c>
      <c r="N496" s="12" t="str">
        <f t="shared" si="67"/>
        <v>SF6 (t CO2eq)</v>
      </c>
      <c r="O496" s="12" t="str">
        <f t="shared" si="67"/>
        <v>HFC (t CO2eq)</v>
      </c>
      <c r="P496" s="13" t="str">
        <f t="shared" si="67"/>
        <v>PFC (t CO2eq)</v>
      </c>
    </row>
    <row r="497" spans="1:16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P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304057.8477690001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7">
        <f t="shared" si="68"/>
        <v>0</v>
      </c>
      <c r="O497" s="18">
        <f t="shared" si="68"/>
        <v>0</v>
      </c>
      <c r="P497" s="19">
        <f t="shared" si="68"/>
        <v>0</v>
      </c>
    </row>
    <row r="498" spans="1:16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>
        <v>44090.367974000008</v>
      </c>
      <c r="J498" s="23"/>
      <c r="K498" s="23"/>
      <c r="L498" s="23"/>
      <c r="M498" s="23"/>
      <c r="N498" s="23"/>
      <c r="O498" s="23"/>
      <c r="P498" s="24"/>
    </row>
    <row r="499" spans="1:16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>
        <v>21239.008640000004</v>
      </c>
      <c r="J499" s="23"/>
      <c r="K499" s="23"/>
      <c r="L499" s="23"/>
      <c r="M499" s="23"/>
      <c r="N499" s="23"/>
      <c r="O499" s="23"/>
      <c r="P499" s="24"/>
    </row>
    <row r="500" spans="1:16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>
        <v>168932.42284100008</v>
      </c>
      <c r="J500" s="23"/>
      <c r="K500" s="23"/>
      <c r="L500" s="23"/>
      <c r="M500" s="23"/>
      <c r="N500" s="23"/>
      <c r="O500" s="23"/>
      <c r="P500" s="24"/>
    </row>
    <row r="501" spans="1:16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>
        <v>44645.547368000014</v>
      </c>
      <c r="J501" s="23"/>
      <c r="K501" s="23"/>
      <c r="L501" s="23"/>
      <c r="M501" s="23"/>
      <c r="N501" s="23"/>
      <c r="O501" s="23"/>
      <c r="P501" s="24"/>
    </row>
    <row r="502" spans="1:16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>
        <v>11391.145033000001</v>
      </c>
      <c r="J502" s="23"/>
      <c r="K502" s="23"/>
      <c r="L502" s="23"/>
      <c r="M502" s="23"/>
      <c r="N502" s="23"/>
      <c r="O502" s="23"/>
      <c r="P502" s="24"/>
    </row>
    <row r="503" spans="1:16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>
        <v>990.15624500000013</v>
      </c>
      <c r="J503" s="23"/>
      <c r="K503" s="23"/>
      <c r="L503" s="23"/>
      <c r="M503" s="23"/>
      <c r="N503" s="23"/>
      <c r="O503" s="23"/>
      <c r="P503" s="24"/>
    </row>
    <row r="504" spans="1:16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>
        <v>1177.741092</v>
      </c>
      <c r="J504" s="23"/>
      <c r="K504" s="23"/>
      <c r="L504" s="23"/>
      <c r="M504" s="23"/>
      <c r="N504" s="23"/>
      <c r="O504" s="23"/>
      <c r="P504" s="24"/>
    </row>
    <row r="505" spans="1:16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>
        <v>2017.2562240000004</v>
      </c>
      <c r="J505" s="23"/>
      <c r="K505" s="23"/>
      <c r="L505" s="23"/>
      <c r="M505" s="23"/>
      <c r="N505" s="23"/>
      <c r="O505" s="23"/>
      <c r="P505" s="24"/>
    </row>
    <row r="506" spans="1:16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>
        <v>1195.0010230000003</v>
      </c>
      <c r="J506" s="23"/>
      <c r="K506" s="23"/>
      <c r="L506" s="23"/>
      <c r="M506" s="23"/>
      <c r="N506" s="23"/>
      <c r="O506" s="23"/>
      <c r="P506" s="24"/>
    </row>
    <row r="507" spans="1:16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>
        <v>4940.7252730000009</v>
      </c>
      <c r="J507" s="23"/>
      <c r="K507" s="23"/>
      <c r="L507" s="23"/>
      <c r="M507" s="23"/>
      <c r="N507" s="23"/>
      <c r="O507" s="23"/>
      <c r="P507" s="24"/>
    </row>
    <row r="508" spans="1:16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>
        <v>2940.345628</v>
      </c>
      <c r="J508" s="23"/>
      <c r="K508" s="23"/>
      <c r="L508" s="23"/>
      <c r="M508" s="23"/>
      <c r="N508" s="23"/>
      <c r="O508" s="23"/>
      <c r="P508" s="24"/>
    </row>
    <row r="509" spans="1:16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>
        <v>498.13042799999994</v>
      </c>
      <c r="J509" s="23"/>
      <c r="K509" s="23"/>
      <c r="L509" s="23"/>
      <c r="M509" s="23"/>
      <c r="N509" s="23"/>
      <c r="O509" s="23"/>
      <c r="P509" s="24"/>
    </row>
    <row r="510" spans="1:16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3"/>
      <c r="O510" s="23"/>
      <c r="P510" s="24"/>
    </row>
    <row r="511" spans="1:16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3"/>
      <c r="O511" s="23"/>
      <c r="P511" s="24"/>
    </row>
    <row r="512" spans="1:16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3"/>
      <c r="O512" s="23"/>
      <c r="P512" s="24"/>
    </row>
    <row r="513" spans="1:17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3"/>
      <c r="O513" s="23"/>
      <c r="P513" s="24"/>
    </row>
    <row r="514" spans="1:17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P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110.65146299999998</v>
      </c>
      <c r="L514" s="17">
        <f t="shared" si="69"/>
        <v>0</v>
      </c>
      <c r="M514" s="17">
        <f t="shared" si="69"/>
        <v>0</v>
      </c>
      <c r="N514" s="17">
        <f t="shared" si="69"/>
        <v>0</v>
      </c>
      <c r="O514" s="18">
        <f t="shared" si="69"/>
        <v>0</v>
      </c>
      <c r="P514" s="19">
        <f t="shared" si="69"/>
        <v>0</v>
      </c>
    </row>
    <row r="515" spans="1:17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>
        <v>110.65146299999998</v>
      </c>
      <c r="L515" s="23"/>
      <c r="M515" s="23"/>
      <c r="N515" s="23"/>
      <c r="O515" s="23"/>
      <c r="P515" s="24"/>
    </row>
    <row r="516" spans="1:17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3"/>
      <c r="O516" s="23"/>
      <c r="P516" s="24"/>
    </row>
    <row r="517" spans="1:17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3"/>
      <c r="O517" s="23"/>
      <c r="P517" s="24"/>
    </row>
    <row r="518" spans="1:17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3"/>
      <c r="O518" s="23"/>
      <c r="P518" s="24"/>
    </row>
    <row r="519" spans="1:17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3"/>
      <c r="O519" s="23"/>
      <c r="P519" s="24"/>
    </row>
    <row r="520" spans="1:17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P520" si="70">SUM(F521:F524)</f>
        <v>0</v>
      </c>
      <c r="G520" s="17">
        <f t="shared" si="70"/>
        <v>7789.4203730000008</v>
      </c>
      <c r="H520" s="17">
        <f t="shared" si="70"/>
        <v>66556.03529699998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7158.8650560000005</v>
      </c>
      <c r="M520" s="17">
        <f t="shared" si="70"/>
        <v>232259.60431599998</v>
      </c>
      <c r="N520" s="17">
        <f t="shared" si="70"/>
        <v>0</v>
      </c>
      <c r="O520" s="18">
        <f t="shared" si="70"/>
        <v>0</v>
      </c>
      <c r="P520" s="19">
        <f t="shared" si="70"/>
        <v>0</v>
      </c>
    </row>
    <row r="521" spans="1:17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3"/>
      <c r="O521" s="23"/>
      <c r="P521" s="24"/>
    </row>
    <row r="522" spans="1:17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3"/>
      <c r="O522" s="23"/>
      <c r="P522" s="24"/>
    </row>
    <row r="523" spans="1:17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3"/>
      <c r="O523" s="23"/>
      <c r="P523" s="24"/>
    </row>
    <row r="524" spans="1:17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>
        <v>7789.4203730000008</v>
      </c>
      <c r="H524" s="23">
        <v>66556.03529699998</v>
      </c>
      <c r="I524" s="23"/>
      <c r="J524" s="23"/>
      <c r="K524" s="23"/>
      <c r="L524" s="23">
        <v>7158.8650560000005</v>
      </c>
      <c r="M524" s="23">
        <v>232259.60431599998</v>
      </c>
      <c r="N524" s="23"/>
      <c r="O524" s="23"/>
      <c r="P524" s="24"/>
    </row>
    <row r="525" spans="1:17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3"/>
      <c r="O525" s="23"/>
      <c r="P525" s="24"/>
    </row>
    <row r="526" spans="1:17" ht="19.5" thickBot="1" x14ac:dyDescent="0.35">
      <c r="A526" s="180"/>
      <c r="B526" s="25" t="s">
        <v>731</v>
      </c>
      <c r="C526" s="14"/>
      <c r="D526" s="14"/>
      <c r="E526" s="33"/>
      <c r="F526" s="26">
        <f>SUM(F520,F514,F497,F477,F470,F462,F454)</f>
        <v>2800.9030259999995</v>
      </c>
      <c r="G526" s="27">
        <f t="shared" ref="G526:P526" si="71">SUM(G520,G514,G497,G477,G470,G462,G454)</f>
        <v>99898.828674999997</v>
      </c>
      <c r="H526" s="27">
        <f t="shared" si="71"/>
        <v>136723.304783</v>
      </c>
      <c r="I526" s="27">
        <f t="shared" si="71"/>
        <v>957665.46944599994</v>
      </c>
      <c r="J526" s="27">
        <f t="shared" si="71"/>
        <v>564899.96533499996</v>
      </c>
      <c r="K526" s="27">
        <f t="shared" si="71"/>
        <v>574.59766300000001</v>
      </c>
      <c r="L526" s="27">
        <f t="shared" si="71"/>
        <v>28229.998772999999</v>
      </c>
      <c r="M526" s="27">
        <f t="shared" si="71"/>
        <v>516268.38777100004</v>
      </c>
      <c r="N526" s="27">
        <f t="shared" si="71"/>
        <v>0</v>
      </c>
      <c r="O526" s="27">
        <f t="shared" si="71"/>
        <v>0</v>
      </c>
      <c r="P526" s="28">
        <f t="shared" si="71"/>
        <v>0</v>
      </c>
      <c r="Q526" s="29"/>
    </row>
    <row r="527" spans="1:17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</row>
    <row r="528" spans="1:17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ACIDIFICADORES, PRECURSORES DE OZONO Y GASES DE EFECTO INVERNADERO</v>
      </c>
      <c r="G529" s="199"/>
      <c r="H529" s="199"/>
      <c r="I529" s="199"/>
      <c r="J529" s="199"/>
      <c r="K529" s="199"/>
      <c r="L529" s="199"/>
      <c r="M529" s="199"/>
      <c r="N529" s="199"/>
      <c r="O529" s="199"/>
      <c r="P529" s="200"/>
    </row>
    <row r="530" spans="1:16" ht="15.75" thickBot="1" x14ac:dyDescent="0.3">
      <c r="A530" s="174"/>
      <c r="B530" s="9"/>
      <c r="C530" s="9"/>
      <c r="D530" s="9"/>
      <c r="E530" s="9"/>
      <c r="F530" s="11" t="str">
        <f t="shared" ref="F530:P530" si="72">F$3</f>
        <v>SOx (t)</v>
      </c>
      <c r="G530" s="12" t="str">
        <f t="shared" si="72"/>
        <v>NOx (t)</v>
      </c>
      <c r="H530" s="12" t="str">
        <f t="shared" si="72"/>
        <v>COVNM (t)</v>
      </c>
      <c r="I530" s="12" t="str">
        <f t="shared" si="72"/>
        <v>CH4 (t)</v>
      </c>
      <c r="J530" s="12" t="str">
        <f t="shared" si="72"/>
        <v>CO (t)</v>
      </c>
      <c r="K530" s="12" t="str">
        <f t="shared" si="72"/>
        <v>CO2 (kt)</v>
      </c>
      <c r="L530" s="12" t="str">
        <f t="shared" si="72"/>
        <v>N2O (t)</v>
      </c>
      <c r="M530" s="12" t="str">
        <f t="shared" si="72"/>
        <v>NH3 (t)</v>
      </c>
      <c r="N530" s="12" t="str">
        <f t="shared" si="72"/>
        <v>SF6 (t CO2eq)</v>
      </c>
      <c r="O530" s="12" t="str">
        <f t="shared" si="72"/>
        <v>HFC (t CO2eq)</v>
      </c>
      <c r="P530" s="13" t="str">
        <f t="shared" si="72"/>
        <v>PFC (t CO2eq)</v>
      </c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P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7">
        <f t="shared" si="73"/>
        <v>0</v>
      </c>
      <c r="O531" s="18">
        <f t="shared" si="73"/>
        <v>0</v>
      </c>
      <c r="P531" s="19">
        <f t="shared" si="73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3"/>
      <c r="O532" s="23"/>
      <c r="P532" s="24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3"/>
      <c r="O533" s="23"/>
      <c r="P533" s="24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3"/>
      <c r="O534" s="23"/>
      <c r="P534" s="24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3"/>
      <c r="O535" s="23"/>
      <c r="P535" s="24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3"/>
      <c r="O536" s="23"/>
      <c r="P536" s="24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3"/>
      <c r="O537" s="23"/>
      <c r="P537" s="24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3"/>
      <c r="O538" s="23"/>
      <c r="P538" s="24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3"/>
      <c r="O539" s="23"/>
      <c r="P539" s="24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3"/>
      <c r="O540" s="23"/>
      <c r="P540" s="24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3"/>
      <c r="O541" s="23"/>
      <c r="P541" s="24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3"/>
      <c r="O542" s="23"/>
      <c r="P542" s="24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3"/>
      <c r="O543" s="23"/>
      <c r="P543" s="24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P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7">
        <f t="shared" si="74"/>
        <v>0</v>
      </c>
      <c r="O544" s="18">
        <f t="shared" si="74"/>
        <v>0</v>
      </c>
      <c r="P544" s="19">
        <f t="shared" si="74"/>
        <v>0</v>
      </c>
    </row>
    <row r="545" spans="1:16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3"/>
      <c r="O545" s="23"/>
      <c r="P545" s="24"/>
    </row>
    <row r="546" spans="1:16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3"/>
      <c r="O546" s="23"/>
      <c r="P546" s="24"/>
    </row>
    <row r="547" spans="1:16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3"/>
      <c r="O547" s="23"/>
      <c r="P547" s="24"/>
    </row>
    <row r="548" spans="1:16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3"/>
      <c r="O548" s="23"/>
      <c r="P548" s="24"/>
    </row>
    <row r="549" spans="1:16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3"/>
      <c r="O549" s="23"/>
      <c r="P549" s="24"/>
    </row>
    <row r="550" spans="1:16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3"/>
      <c r="O550" s="23"/>
      <c r="P550" s="24"/>
    </row>
    <row r="551" spans="1:16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3"/>
      <c r="O551" s="23"/>
      <c r="P551" s="24"/>
    </row>
    <row r="552" spans="1:16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3"/>
      <c r="O552" s="23"/>
      <c r="P552" s="24"/>
    </row>
    <row r="553" spans="1:16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3"/>
      <c r="O553" s="23"/>
      <c r="P553" s="24"/>
    </row>
    <row r="554" spans="1:16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3"/>
      <c r="O554" s="23"/>
      <c r="P554" s="24"/>
    </row>
    <row r="555" spans="1:16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3"/>
      <c r="O555" s="23"/>
      <c r="P555" s="24"/>
    </row>
    <row r="556" spans="1:16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3"/>
      <c r="O556" s="23"/>
      <c r="P556" s="24"/>
    </row>
    <row r="557" spans="1:16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P557" si="75">SUM(F558:F559)</f>
        <v>2062.2587599999997</v>
      </c>
      <c r="G557" s="17">
        <f t="shared" si="75"/>
        <v>10375.582320000001</v>
      </c>
      <c r="H557" s="17">
        <f t="shared" si="75"/>
        <v>27571.767760000006</v>
      </c>
      <c r="I557" s="17">
        <f t="shared" si="75"/>
        <v>6577.5810489999994</v>
      </c>
      <c r="J557" s="17">
        <f t="shared" si="75"/>
        <v>298966.10221999994</v>
      </c>
      <c r="K557" s="17">
        <f t="shared" si="75"/>
        <v>0</v>
      </c>
      <c r="L557" s="17">
        <f t="shared" si="75"/>
        <v>528.47763800000007</v>
      </c>
      <c r="M557" s="17">
        <f t="shared" si="75"/>
        <v>2314.6515099999992</v>
      </c>
      <c r="N557" s="17">
        <f t="shared" si="75"/>
        <v>0</v>
      </c>
      <c r="O557" s="18">
        <f t="shared" si="75"/>
        <v>0</v>
      </c>
      <c r="P557" s="19">
        <f t="shared" si="75"/>
        <v>0</v>
      </c>
    </row>
    <row r="558" spans="1:16" ht="15.75" x14ac:dyDescent="0.25">
      <c r="A558" s="61" t="s">
        <v>782</v>
      </c>
      <c r="B558" s="14"/>
      <c r="C558" s="15"/>
      <c r="D558" s="14" t="s">
        <v>783</v>
      </c>
      <c r="E558" s="33"/>
      <c r="F558" s="22">
        <v>1491.5461530000002</v>
      </c>
      <c r="G558" s="23">
        <v>7503.4931610000031</v>
      </c>
      <c r="H558" s="23">
        <v>19936.522550000009</v>
      </c>
      <c r="I558" s="23">
        <v>4740.3742469999988</v>
      </c>
      <c r="J558" s="23">
        <v>216162.23845899996</v>
      </c>
      <c r="K558" s="23"/>
      <c r="L558" s="23">
        <v>379.40855999999997</v>
      </c>
      <c r="M558" s="23">
        <v>1674.3080429999993</v>
      </c>
      <c r="N558" s="23"/>
      <c r="O558" s="23"/>
      <c r="P558" s="24"/>
    </row>
    <row r="559" spans="1:16" ht="15.75" x14ac:dyDescent="0.25">
      <c r="A559" s="61" t="s">
        <v>784</v>
      </c>
      <c r="B559" s="14"/>
      <c r="C559" s="15"/>
      <c r="D559" s="14" t="s">
        <v>785</v>
      </c>
      <c r="E559" s="33"/>
      <c r="F559" s="22">
        <v>570.71260699999971</v>
      </c>
      <c r="G559" s="23">
        <v>2872.0891589999992</v>
      </c>
      <c r="H559" s="23">
        <v>7635.2452099999982</v>
      </c>
      <c r="I559" s="23">
        <v>1837.2068020000004</v>
      </c>
      <c r="J559" s="23">
        <v>82803.863760999986</v>
      </c>
      <c r="K559" s="23"/>
      <c r="L559" s="23">
        <v>149.06907800000008</v>
      </c>
      <c r="M559" s="23">
        <v>640.34346699999992</v>
      </c>
      <c r="N559" s="23"/>
      <c r="O559" s="23"/>
      <c r="P559" s="24"/>
    </row>
    <row r="560" spans="1:16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3"/>
      <c r="O560" s="23"/>
      <c r="P560" s="24"/>
    </row>
    <row r="561" spans="1:16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P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7">
        <f t="shared" si="76"/>
        <v>0</v>
      </c>
      <c r="O561" s="18">
        <f t="shared" si="76"/>
        <v>0</v>
      </c>
      <c r="P561" s="19">
        <f t="shared" si="76"/>
        <v>0</v>
      </c>
    </row>
    <row r="562" spans="1:16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3"/>
      <c r="O562" s="23"/>
      <c r="P562" s="24"/>
    </row>
    <row r="563" spans="1:16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3"/>
      <c r="O563" s="23"/>
      <c r="P563" s="24"/>
    </row>
    <row r="564" spans="1:16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3"/>
      <c r="O564" s="23"/>
      <c r="P564" s="24"/>
    </row>
    <row r="565" spans="1:16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3"/>
      <c r="O565" s="23"/>
      <c r="P565" s="24"/>
    </row>
    <row r="566" spans="1:16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3"/>
      <c r="O566" s="23"/>
      <c r="P566" s="24"/>
    </row>
    <row r="567" spans="1:16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3"/>
      <c r="O567" s="23"/>
      <c r="P567" s="24"/>
    </row>
    <row r="568" spans="1:16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P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7">
        <f t="shared" si="77"/>
        <v>0</v>
      </c>
      <c r="O568" s="18">
        <f t="shared" si="77"/>
        <v>0</v>
      </c>
      <c r="P568" s="19">
        <f t="shared" si="77"/>
        <v>0</v>
      </c>
    </row>
    <row r="569" spans="1:16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3"/>
      <c r="O569" s="23"/>
      <c r="P569" s="24"/>
    </row>
    <row r="570" spans="1:16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3"/>
      <c r="O570" s="23"/>
      <c r="P570" s="24"/>
    </row>
    <row r="571" spans="1:16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3"/>
      <c r="O571" s="23"/>
      <c r="P571" s="24"/>
    </row>
    <row r="572" spans="1:16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3"/>
      <c r="O572" s="23"/>
      <c r="P572" s="24"/>
    </row>
    <row r="573" spans="1:16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3"/>
      <c r="O573" s="23"/>
      <c r="P573" s="24"/>
    </row>
    <row r="574" spans="1:16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23"/>
      <c r="I574" s="23"/>
      <c r="J574" s="23"/>
      <c r="K574" s="23"/>
      <c r="L574" s="23"/>
      <c r="M574" s="23"/>
      <c r="N574" s="23"/>
      <c r="O574" s="23"/>
      <c r="P574" s="24"/>
    </row>
    <row r="575" spans="1:16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</row>
    <row r="576" spans="1:16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</row>
    <row r="577" spans="1:16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ACIDIFICADORES, PRECURSORES DE OZONO Y GASES DE EFECTO INVERNADERO</v>
      </c>
      <c r="G577" s="199"/>
      <c r="H577" s="199"/>
      <c r="I577" s="199"/>
      <c r="J577" s="199"/>
      <c r="K577" s="199"/>
      <c r="L577" s="199"/>
      <c r="M577" s="199"/>
      <c r="N577" s="199"/>
      <c r="O577" s="199"/>
      <c r="P577" s="200"/>
    </row>
    <row r="578" spans="1:16" ht="15.75" thickBot="1" x14ac:dyDescent="0.3">
      <c r="A578" s="174"/>
      <c r="B578" s="9"/>
      <c r="C578" s="9"/>
      <c r="D578" s="9"/>
      <c r="E578" s="9"/>
      <c r="F578" s="11" t="str">
        <f t="shared" ref="F578:P578" si="78">F$3</f>
        <v>SOx (t)</v>
      </c>
      <c r="G578" s="12" t="str">
        <f t="shared" si="78"/>
        <v>NOx (t)</v>
      </c>
      <c r="H578" s="12" t="str">
        <f t="shared" si="78"/>
        <v>COVNM (t)</v>
      </c>
      <c r="I578" s="12" t="str">
        <f t="shared" si="78"/>
        <v>CH4 (t)</v>
      </c>
      <c r="J578" s="12" t="str">
        <f t="shared" si="78"/>
        <v>CO (t)</v>
      </c>
      <c r="K578" s="12" t="str">
        <f t="shared" si="78"/>
        <v>CO2 (kt)</v>
      </c>
      <c r="L578" s="12" t="str">
        <f t="shared" si="78"/>
        <v>N2O (t)</v>
      </c>
      <c r="M578" s="12" t="str">
        <f t="shared" si="78"/>
        <v>NH3 (t)</v>
      </c>
      <c r="N578" s="12" t="str">
        <f t="shared" si="78"/>
        <v>SF6 (t CO2eq)</v>
      </c>
      <c r="O578" s="12" t="str">
        <f t="shared" si="78"/>
        <v>HFC (t CO2eq)</v>
      </c>
      <c r="P578" s="13" t="str">
        <f t="shared" si="78"/>
        <v>PFC (t CO2eq)</v>
      </c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P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1768.0652680000001</v>
      </c>
      <c r="M579" s="17">
        <f t="shared" si="79"/>
        <v>0</v>
      </c>
      <c r="N579" s="17">
        <f t="shared" si="79"/>
        <v>0</v>
      </c>
      <c r="O579" s="18">
        <f t="shared" si="79"/>
        <v>0</v>
      </c>
      <c r="P579" s="19">
        <f t="shared" si="7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>
        <v>2.1323203325103459</v>
      </c>
      <c r="M580" s="23"/>
      <c r="N580" s="23"/>
      <c r="O580" s="23"/>
      <c r="P580" s="24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>
        <v>101.67027812711243</v>
      </c>
      <c r="M581" s="23"/>
      <c r="N581" s="23"/>
      <c r="O581" s="23"/>
      <c r="P581" s="24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3"/>
      <c r="O582" s="23"/>
      <c r="P582" s="24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3"/>
      <c r="O583" s="23"/>
      <c r="P583" s="24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>
        <v>1664.2626695403774</v>
      </c>
      <c r="M584" s="23"/>
      <c r="N584" s="23"/>
      <c r="O584" s="23"/>
      <c r="P584" s="24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3"/>
      <c r="O585" s="23"/>
      <c r="P585" s="24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3"/>
      <c r="O586" s="23"/>
      <c r="P586" s="24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3"/>
      <c r="O587" s="23"/>
      <c r="P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P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7">
        <f t="shared" si="80"/>
        <v>0</v>
      </c>
      <c r="O588" s="18">
        <f t="shared" si="80"/>
        <v>0</v>
      </c>
      <c r="P588" s="19">
        <f t="shared" si="80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3"/>
      <c r="O589" s="23"/>
      <c r="P589" s="24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3"/>
      <c r="O590" s="23"/>
      <c r="P590" s="24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3"/>
      <c r="O591" s="23"/>
      <c r="P591" s="24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3"/>
      <c r="O592" s="23"/>
      <c r="P592" s="24"/>
    </row>
    <row r="593" spans="1:16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7"/>
      <c r="O593" s="18"/>
      <c r="P593" s="19"/>
    </row>
    <row r="594" spans="1:16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2"/>
      <c r="O594" s="82"/>
      <c r="P594" s="83"/>
    </row>
    <row r="595" spans="1:16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7"/>
      <c r="O595" s="18"/>
      <c r="P595" s="19"/>
    </row>
    <row r="596" spans="1:16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3"/>
      <c r="O596" s="23"/>
      <c r="P596" s="24"/>
    </row>
    <row r="597" spans="1:16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7"/>
      <c r="O597" s="18"/>
      <c r="P597" s="19"/>
    </row>
    <row r="598" spans="1:16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2"/>
      <c r="O598" s="82"/>
      <c r="P598" s="83"/>
    </row>
    <row r="599" spans="1:16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P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7">
        <f t="shared" si="81"/>
        <v>0</v>
      </c>
      <c r="O599" s="18">
        <f t="shared" si="81"/>
        <v>0</v>
      </c>
      <c r="P599" s="19">
        <f t="shared" si="81"/>
        <v>0</v>
      </c>
    </row>
    <row r="600" spans="1:16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3"/>
      <c r="O600" s="23"/>
      <c r="P600" s="24"/>
    </row>
    <row r="601" spans="1:16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3"/>
      <c r="O601" s="23"/>
      <c r="P601" s="24"/>
    </row>
    <row r="602" spans="1:16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3"/>
      <c r="O602" s="23"/>
      <c r="P602" s="24"/>
    </row>
    <row r="603" spans="1:16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3"/>
      <c r="O603" s="23"/>
      <c r="P603" s="24"/>
    </row>
    <row r="604" spans="1:16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3"/>
      <c r="O604" s="23"/>
      <c r="P604" s="24"/>
    </row>
    <row r="605" spans="1:16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3"/>
      <c r="O605" s="23"/>
      <c r="P605" s="24"/>
    </row>
    <row r="606" spans="1:16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3"/>
      <c r="O606" s="23"/>
      <c r="P606" s="24"/>
    </row>
    <row r="607" spans="1:16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3"/>
      <c r="O607" s="23"/>
      <c r="P607" s="24"/>
    </row>
    <row r="608" spans="1:16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3"/>
      <c r="O608" s="23"/>
      <c r="P608" s="24"/>
    </row>
    <row r="609" spans="1:16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3"/>
      <c r="O609" s="23"/>
      <c r="P609" s="24"/>
    </row>
    <row r="610" spans="1:16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3"/>
      <c r="O610" s="23"/>
      <c r="P610" s="24"/>
    </row>
    <row r="611" spans="1:16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3"/>
      <c r="O611" s="23"/>
      <c r="P611" s="24"/>
    </row>
    <row r="612" spans="1:16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P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7">
        <f t="shared" si="82"/>
        <v>0</v>
      </c>
      <c r="O612" s="18">
        <f t="shared" si="82"/>
        <v>0</v>
      </c>
      <c r="P612" s="19">
        <f t="shared" si="82"/>
        <v>0</v>
      </c>
    </row>
    <row r="613" spans="1:16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3"/>
      <c r="O613" s="23"/>
      <c r="P613" s="24"/>
    </row>
    <row r="614" spans="1:16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3"/>
      <c r="O614" s="23"/>
      <c r="P614" s="24"/>
    </row>
    <row r="615" spans="1:16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3"/>
      <c r="O615" s="23"/>
      <c r="P615" s="24"/>
    </row>
    <row r="616" spans="1:16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3"/>
      <c r="O616" s="23"/>
      <c r="P616" s="24"/>
    </row>
    <row r="617" spans="1:16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3"/>
      <c r="O617" s="23"/>
      <c r="P617" s="24"/>
    </row>
    <row r="618" spans="1:16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3"/>
      <c r="O618" s="23"/>
      <c r="P618" s="24"/>
    </row>
    <row r="619" spans="1:16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3"/>
      <c r="O619" s="23"/>
      <c r="P619" s="24"/>
    </row>
    <row r="620" spans="1:16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3"/>
      <c r="O620" s="23"/>
      <c r="P620" s="24"/>
    </row>
    <row r="621" spans="1:16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3"/>
      <c r="O621" s="23"/>
      <c r="P621" s="24"/>
    </row>
    <row r="622" spans="1:16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3"/>
      <c r="O622" s="23"/>
      <c r="P622" s="24"/>
    </row>
    <row r="623" spans="1:16" ht="16.5" thickBot="1" x14ac:dyDescent="0.3">
      <c r="A623" s="61" t="s">
        <v>865</v>
      </c>
      <c r="B623" s="14"/>
      <c r="C623" s="15"/>
      <c r="D623" s="14" t="s">
        <v>756</v>
      </c>
      <c r="E623" s="33"/>
      <c r="F623" s="22"/>
      <c r="G623" s="23"/>
      <c r="H623" s="23"/>
      <c r="I623" s="23"/>
      <c r="J623" s="23"/>
      <c r="K623" s="23"/>
      <c r="L623" s="23"/>
      <c r="M623" s="23"/>
      <c r="N623" s="23"/>
      <c r="O623" s="23"/>
      <c r="P623" s="24"/>
    </row>
    <row r="624" spans="1:16" ht="15.75" x14ac:dyDescent="0.25">
      <c r="A624" s="181"/>
      <c r="B624" s="86"/>
      <c r="C624" s="87"/>
      <c r="D624" s="85"/>
      <c r="E624" s="33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</row>
    <row r="625" spans="1:16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ACIDIFICADORES, PRECURSORES DE OZONO Y GASES DE EFECTO INVERNADERO</v>
      </c>
      <c r="G626" s="199"/>
      <c r="H626" s="199"/>
      <c r="I626" s="199"/>
      <c r="J626" s="199"/>
      <c r="K626" s="199"/>
      <c r="L626" s="199"/>
      <c r="M626" s="199"/>
      <c r="N626" s="199"/>
      <c r="O626" s="199"/>
      <c r="P626" s="200"/>
    </row>
    <row r="627" spans="1:16" ht="15.75" thickBot="1" x14ac:dyDescent="0.3">
      <c r="A627" s="174"/>
      <c r="B627" s="9"/>
      <c r="C627" s="9"/>
      <c r="D627" s="9"/>
      <c r="E627" s="9"/>
      <c r="F627" s="11" t="str">
        <f t="shared" ref="F627:P627" si="83">F$3</f>
        <v>SOx (t)</v>
      </c>
      <c r="G627" s="12" t="str">
        <f t="shared" si="83"/>
        <v>NOx (t)</v>
      </c>
      <c r="H627" s="12" t="str">
        <f t="shared" si="83"/>
        <v>COVNM (t)</v>
      </c>
      <c r="I627" s="12" t="str">
        <f t="shared" si="83"/>
        <v>CH4 (t)</v>
      </c>
      <c r="J627" s="12" t="str">
        <f t="shared" si="83"/>
        <v>CO (t)</v>
      </c>
      <c r="K627" s="12" t="str">
        <f t="shared" si="83"/>
        <v>CO2 (kt)</v>
      </c>
      <c r="L627" s="12" t="str">
        <f t="shared" si="83"/>
        <v>N2O (t)</v>
      </c>
      <c r="M627" s="12" t="str">
        <f t="shared" si="83"/>
        <v>NH3 (t)</v>
      </c>
      <c r="N627" s="12" t="str">
        <f t="shared" si="83"/>
        <v>SF6 (t CO2eq)</v>
      </c>
      <c r="O627" s="12" t="str">
        <f t="shared" si="83"/>
        <v>HFC (t CO2eq)</v>
      </c>
      <c r="P627" s="13" t="str">
        <f t="shared" si="83"/>
        <v>PFC (t CO2eq)</v>
      </c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P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7">
        <f t="shared" si="84"/>
        <v>0</v>
      </c>
      <c r="O628" s="18">
        <f t="shared" si="84"/>
        <v>0</v>
      </c>
      <c r="P628" s="19">
        <f t="shared" si="84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3"/>
      <c r="O629" s="88"/>
      <c r="P629" s="24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3"/>
      <c r="O630" s="88"/>
      <c r="P630" s="24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3"/>
      <c r="O631" s="88"/>
      <c r="P631" s="24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3"/>
      <c r="O632" s="88"/>
      <c r="P632" s="24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3"/>
      <c r="O633" s="88"/>
      <c r="P633" s="24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3"/>
      <c r="O634" s="88"/>
      <c r="P634" s="24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P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7">
        <f t="shared" si="85"/>
        <v>0</v>
      </c>
      <c r="O635" s="18">
        <f t="shared" si="85"/>
        <v>0</v>
      </c>
      <c r="P635" s="19">
        <f t="shared" si="85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3"/>
      <c r="O636" s="88"/>
      <c r="P636" s="24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3"/>
      <c r="O637" s="88"/>
      <c r="P637" s="24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3"/>
      <c r="O638" s="88"/>
      <c r="P638" s="24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3"/>
      <c r="O639" s="88"/>
      <c r="P639" s="24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3"/>
      <c r="O640" s="88"/>
      <c r="P640" s="24"/>
    </row>
    <row r="641" spans="1:17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3"/>
      <c r="O641" s="88"/>
      <c r="P641" s="24"/>
    </row>
    <row r="642" spans="1:17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P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7">
        <f t="shared" si="86"/>
        <v>0</v>
      </c>
      <c r="O642" s="18">
        <f t="shared" si="86"/>
        <v>0</v>
      </c>
      <c r="P642" s="19">
        <f t="shared" si="86"/>
        <v>0</v>
      </c>
    </row>
    <row r="643" spans="1:17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3"/>
      <c r="O643" s="88"/>
      <c r="P643" s="24"/>
    </row>
    <row r="644" spans="1:17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3"/>
      <c r="O644" s="88"/>
      <c r="P644" s="24"/>
    </row>
    <row r="645" spans="1:17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3"/>
      <c r="O645" s="88"/>
      <c r="P645" s="24"/>
    </row>
    <row r="646" spans="1:17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3"/>
      <c r="O646" s="88"/>
      <c r="P646" s="24"/>
    </row>
    <row r="647" spans="1:17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3"/>
      <c r="O647" s="88"/>
      <c r="P647" s="24"/>
    </row>
    <row r="648" spans="1:17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3"/>
      <c r="O648" s="88"/>
      <c r="P648" s="24"/>
    </row>
    <row r="649" spans="1:17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7"/>
      <c r="O649" s="18"/>
      <c r="P649" s="19"/>
    </row>
    <row r="650" spans="1:17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3"/>
      <c r="O650" s="88"/>
      <c r="P650" s="24"/>
    </row>
    <row r="651" spans="1:17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7"/>
      <c r="O651" s="18"/>
      <c r="P651" s="19"/>
    </row>
    <row r="652" spans="1:17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5"/>
      <c r="O652" s="89"/>
      <c r="P652" s="76"/>
    </row>
    <row r="653" spans="1:17" ht="19.5" thickBot="1" x14ac:dyDescent="0.35">
      <c r="A653" s="61"/>
      <c r="B653" s="25" t="s">
        <v>894</v>
      </c>
      <c r="C653" s="14"/>
      <c r="D653" s="14"/>
      <c r="E653" s="33"/>
      <c r="F653" s="26">
        <f>SUM(F649,F651,F642,F635,F628,F612,F599,F595,F593,F588,F579,F568,F561,F557,F544,F531,F597)</f>
        <v>2062.2587599999997</v>
      </c>
      <c r="G653" s="27">
        <f t="shared" ref="G653:P653" si="87">SUM(G649,G651,G642,G635,G628,G612,G599,G595,G593,G588,G579,G568,G561,G557,G544,G531,G597)</f>
        <v>10375.582320000001</v>
      </c>
      <c r="H653" s="27">
        <f t="shared" si="87"/>
        <v>27571.767760000006</v>
      </c>
      <c r="I653" s="27">
        <f t="shared" si="87"/>
        <v>6577.5810489999994</v>
      </c>
      <c r="J653" s="27">
        <f t="shared" si="87"/>
        <v>298966.10221999994</v>
      </c>
      <c r="K653" s="27">
        <f t="shared" si="87"/>
        <v>0</v>
      </c>
      <c r="L653" s="27">
        <f t="shared" si="87"/>
        <v>2296.5429060000001</v>
      </c>
      <c r="M653" s="27">
        <f t="shared" si="87"/>
        <v>2314.6515099999992</v>
      </c>
      <c r="N653" s="27">
        <f t="shared" si="87"/>
        <v>0</v>
      </c>
      <c r="O653" s="90">
        <f t="shared" si="87"/>
        <v>0</v>
      </c>
      <c r="P653" s="28">
        <f t="shared" si="87"/>
        <v>0</v>
      </c>
      <c r="Q653" s="29"/>
    </row>
    <row r="654" spans="1:17" ht="15" x14ac:dyDescent="0.2">
      <c r="A654" s="182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</row>
    <row r="655" spans="1:17" ht="15" x14ac:dyDescent="0.2">
      <c r="A655" s="18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</row>
    <row r="656" spans="1:17" ht="15" x14ac:dyDescent="0.2">
      <c r="A656" s="182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</row>
    <row r="657" spans="1:16" x14ac:dyDescent="0.2">
      <c r="A657" s="184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</row>
    <row r="658" spans="1:16" x14ac:dyDescent="0.2">
      <c r="A658" s="184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</row>
    <row r="659" spans="1:16" x14ac:dyDescent="0.2">
      <c r="A659" s="184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</row>
    <row r="660" spans="1:16" x14ac:dyDescent="0.2">
      <c r="A660" s="184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</row>
    <row r="661" spans="1:16" x14ac:dyDescent="0.2">
      <c r="A661" s="184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</row>
    <row r="662" spans="1:16" x14ac:dyDescent="0.2">
      <c r="A662" s="184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</row>
    <row r="663" spans="1:16" x14ac:dyDescent="0.2">
      <c r="A663" s="184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</row>
    <row r="664" spans="1:16" x14ac:dyDescent="0.2">
      <c r="A664" s="18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</row>
    <row r="665" spans="1:16" x14ac:dyDescent="0.2">
      <c r="A665" s="184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</row>
    <row r="666" spans="1:16" x14ac:dyDescent="0.2">
      <c r="A666" s="184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</row>
    <row r="667" spans="1:16" x14ac:dyDescent="0.2">
      <c r="A667" s="184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</row>
    <row r="668" spans="1:16" x14ac:dyDescent="0.2">
      <c r="A668" s="184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</row>
    <row r="669" spans="1:16" x14ac:dyDescent="0.2">
      <c r="A669" s="184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</row>
    <row r="670" spans="1:16" x14ac:dyDescent="0.2">
      <c r="A670" s="184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</row>
    <row r="671" spans="1:16" x14ac:dyDescent="0.2">
      <c r="A671" s="184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</row>
    <row r="672" spans="1:16" x14ac:dyDescent="0.2">
      <c r="A672" s="184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</row>
    <row r="673" spans="1:16" x14ac:dyDescent="0.2">
      <c r="A673" s="184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</row>
    <row r="674" spans="1:16" x14ac:dyDescent="0.2">
      <c r="A674" s="18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</row>
    <row r="675" spans="1:16" x14ac:dyDescent="0.2">
      <c r="A675" s="184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</row>
    <row r="676" spans="1:16" x14ac:dyDescent="0.2">
      <c r="A676" s="184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</row>
    <row r="677" spans="1:16" x14ac:dyDescent="0.2">
      <c r="A677" s="184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</row>
    <row r="678" spans="1:16" x14ac:dyDescent="0.2">
      <c r="A678" s="184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</row>
    <row r="679" spans="1:16" x14ac:dyDescent="0.2">
      <c r="A679" s="184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</row>
    <row r="680" spans="1:16" x14ac:dyDescent="0.2">
      <c r="A680" s="184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</row>
    <row r="681" spans="1:16" x14ac:dyDescent="0.2">
      <c r="A681" s="18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</row>
    <row r="682" spans="1:16" x14ac:dyDescent="0.2">
      <c r="A682" s="18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</row>
    <row r="683" spans="1:16" x14ac:dyDescent="0.2">
      <c r="A683" s="185"/>
    </row>
    <row r="684" spans="1:16" x14ac:dyDescent="0.2">
      <c r="A684" s="185"/>
    </row>
    <row r="685" spans="1:16" x14ac:dyDescent="0.2">
      <c r="A685" s="185"/>
    </row>
    <row r="686" spans="1:16" x14ac:dyDescent="0.2">
      <c r="A686" s="185"/>
    </row>
    <row r="687" spans="1:16" x14ac:dyDescent="0.2">
      <c r="A687" s="185"/>
    </row>
    <row r="688" spans="1:16" x14ac:dyDescent="0.2">
      <c r="A688" s="185"/>
    </row>
    <row r="689" spans="1:1" x14ac:dyDescent="0.2">
      <c r="A689" s="185"/>
    </row>
    <row r="690" spans="1:1" x14ac:dyDescent="0.2">
      <c r="A690" s="185"/>
    </row>
    <row r="691" spans="1:1" x14ac:dyDescent="0.2">
      <c r="A691" s="185"/>
    </row>
    <row r="692" spans="1:1" x14ac:dyDescent="0.2">
      <c r="A692" s="185"/>
    </row>
    <row r="693" spans="1:1" x14ac:dyDescent="0.2">
      <c r="A693" s="185"/>
    </row>
    <row r="694" spans="1:1" x14ac:dyDescent="0.2">
      <c r="A694" s="185"/>
    </row>
    <row r="695" spans="1:1" x14ac:dyDescent="0.2">
      <c r="A695" s="185"/>
    </row>
    <row r="696" spans="1:1" x14ac:dyDescent="0.2">
      <c r="A696" s="185"/>
    </row>
    <row r="697" spans="1:1" x14ac:dyDescent="0.2">
      <c r="A697" s="185"/>
    </row>
    <row r="698" spans="1:1" x14ac:dyDescent="0.2">
      <c r="A698" s="185"/>
    </row>
    <row r="699" spans="1:1" x14ac:dyDescent="0.2">
      <c r="A699" s="185"/>
    </row>
    <row r="700" spans="1:1" x14ac:dyDescent="0.2">
      <c r="A700" s="185"/>
    </row>
    <row r="701" spans="1:1" x14ac:dyDescent="0.2">
      <c r="A701" s="185"/>
    </row>
    <row r="702" spans="1:1" x14ac:dyDescent="0.2">
      <c r="A702" s="185"/>
    </row>
    <row r="703" spans="1:1" x14ac:dyDescent="0.2">
      <c r="A703" s="185"/>
    </row>
    <row r="704" spans="1:1" x14ac:dyDescent="0.2">
      <c r="A704" s="185"/>
    </row>
    <row r="705" spans="1:1" x14ac:dyDescent="0.2">
      <c r="A705" s="185"/>
    </row>
    <row r="706" spans="1:1" x14ac:dyDescent="0.2">
      <c r="A706" s="185"/>
    </row>
    <row r="707" spans="1:1" x14ac:dyDescent="0.2">
      <c r="A707" s="185"/>
    </row>
    <row r="708" spans="1:1" x14ac:dyDescent="0.2">
      <c r="A708" s="185"/>
    </row>
    <row r="709" spans="1:1" x14ac:dyDescent="0.2">
      <c r="A709" s="185"/>
    </row>
    <row r="710" spans="1:1" x14ac:dyDescent="0.2">
      <c r="A710" s="185"/>
    </row>
    <row r="711" spans="1:1" x14ac:dyDescent="0.2">
      <c r="A711" s="185"/>
    </row>
    <row r="712" spans="1:1" x14ac:dyDescent="0.2">
      <c r="A712" s="185"/>
    </row>
    <row r="713" spans="1:1" x14ac:dyDescent="0.2">
      <c r="A713" s="185"/>
    </row>
    <row r="714" spans="1:1" x14ac:dyDescent="0.2">
      <c r="A714" s="185"/>
    </row>
    <row r="715" spans="1:1" x14ac:dyDescent="0.2">
      <c r="A715" s="185"/>
    </row>
    <row r="716" spans="1:1" x14ac:dyDescent="0.2">
      <c r="A716" s="185"/>
    </row>
    <row r="717" spans="1:1" x14ac:dyDescent="0.2">
      <c r="A717" s="185"/>
    </row>
    <row r="718" spans="1:1" x14ac:dyDescent="0.2">
      <c r="A718" s="185"/>
    </row>
    <row r="719" spans="1:1" x14ac:dyDescent="0.2">
      <c r="A719" s="185"/>
    </row>
    <row r="720" spans="1:1" x14ac:dyDescent="0.2">
      <c r="A720" s="185"/>
    </row>
    <row r="721" spans="1:1" x14ac:dyDescent="0.2">
      <c r="A721" s="185"/>
    </row>
    <row r="722" spans="1:1" x14ac:dyDescent="0.2">
      <c r="A722" s="185"/>
    </row>
    <row r="723" spans="1:1" x14ac:dyDescent="0.2">
      <c r="A723" s="185"/>
    </row>
    <row r="724" spans="1:1" x14ac:dyDescent="0.2">
      <c r="A724" s="185"/>
    </row>
    <row r="725" spans="1:1" x14ac:dyDescent="0.2">
      <c r="A725" s="185"/>
    </row>
    <row r="726" spans="1:1" x14ac:dyDescent="0.2">
      <c r="A726" s="185"/>
    </row>
    <row r="727" spans="1:1" x14ac:dyDescent="0.2">
      <c r="A727" s="185"/>
    </row>
    <row r="728" spans="1:1" x14ac:dyDescent="0.2">
      <c r="A728" s="185"/>
    </row>
    <row r="729" spans="1:1" x14ac:dyDescent="0.2">
      <c r="A729" s="185"/>
    </row>
    <row r="730" spans="1:1" x14ac:dyDescent="0.2">
      <c r="A730" s="185"/>
    </row>
    <row r="731" spans="1:1" x14ac:dyDescent="0.2">
      <c r="A731" s="185"/>
    </row>
    <row r="732" spans="1:1" x14ac:dyDescent="0.2">
      <c r="A732" s="185"/>
    </row>
    <row r="733" spans="1:1" x14ac:dyDescent="0.2">
      <c r="A733" s="185"/>
    </row>
    <row r="734" spans="1:1" x14ac:dyDescent="0.2">
      <c r="A734" s="185"/>
    </row>
    <row r="735" spans="1:1" x14ac:dyDescent="0.2">
      <c r="A735" s="185"/>
    </row>
    <row r="736" spans="1:1" x14ac:dyDescent="0.2">
      <c r="A736" s="185"/>
    </row>
    <row r="737" spans="1:1" x14ac:dyDescent="0.2">
      <c r="A737" s="185"/>
    </row>
    <row r="738" spans="1:1" x14ac:dyDescent="0.2">
      <c r="A738" s="185"/>
    </row>
    <row r="739" spans="1:1" x14ac:dyDescent="0.2">
      <c r="A739" s="185"/>
    </row>
    <row r="740" spans="1:1" x14ac:dyDescent="0.2">
      <c r="A740" s="185"/>
    </row>
    <row r="741" spans="1:1" x14ac:dyDescent="0.2">
      <c r="A741" s="185"/>
    </row>
    <row r="742" spans="1:1" x14ac:dyDescent="0.2">
      <c r="A742" s="185"/>
    </row>
    <row r="743" spans="1:1" x14ac:dyDescent="0.2">
      <c r="A743" s="185"/>
    </row>
    <row r="744" spans="1:1" x14ac:dyDescent="0.2">
      <c r="A744" s="185"/>
    </row>
    <row r="745" spans="1:1" x14ac:dyDescent="0.2">
      <c r="A745" s="185"/>
    </row>
    <row r="746" spans="1:1" x14ac:dyDescent="0.2">
      <c r="A746" s="185"/>
    </row>
    <row r="747" spans="1:1" x14ac:dyDescent="0.2">
      <c r="A747" s="185"/>
    </row>
    <row r="748" spans="1:1" x14ac:dyDescent="0.2">
      <c r="A748" s="185"/>
    </row>
    <row r="749" spans="1:1" x14ac:dyDescent="0.2">
      <c r="A749" s="185"/>
    </row>
    <row r="750" spans="1:1" x14ac:dyDescent="0.2">
      <c r="A750" s="185"/>
    </row>
    <row r="751" spans="1:1" x14ac:dyDescent="0.2">
      <c r="A751" s="185"/>
    </row>
    <row r="752" spans="1:1" x14ac:dyDescent="0.2">
      <c r="A752" s="185"/>
    </row>
    <row r="753" spans="1:1" x14ac:dyDescent="0.2">
      <c r="A753" s="185"/>
    </row>
    <row r="754" spans="1:1" x14ac:dyDescent="0.2">
      <c r="A754" s="185"/>
    </row>
    <row r="755" spans="1:1" x14ac:dyDescent="0.2">
      <c r="A755" s="185"/>
    </row>
    <row r="756" spans="1:1" x14ac:dyDescent="0.2">
      <c r="A756" s="185"/>
    </row>
    <row r="757" spans="1:1" x14ac:dyDescent="0.2">
      <c r="A757" s="185"/>
    </row>
    <row r="758" spans="1:1" x14ac:dyDescent="0.2">
      <c r="A758" s="185"/>
    </row>
    <row r="759" spans="1:1" x14ac:dyDescent="0.2">
      <c r="A759" s="185"/>
    </row>
    <row r="760" spans="1:1" x14ac:dyDescent="0.2">
      <c r="A760" s="185"/>
    </row>
    <row r="761" spans="1:1" x14ac:dyDescent="0.2">
      <c r="A761" s="185"/>
    </row>
    <row r="762" spans="1:1" x14ac:dyDescent="0.2">
      <c r="A762" s="185"/>
    </row>
    <row r="763" spans="1:1" x14ac:dyDescent="0.2">
      <c r="A763" s="185"/>
    </row>
    <row r="764" spans="1:1" x14ac:dyDescent="0.2">
      <c r="A764" s="185"/>
    </row>
    <row r="765" spans="1:1" x14ac:dyDescent="0.2">
      <c r="A765" s="185"/>
    </row>
    <row r="766" spans="1:1" x14ac:dyDescent="0.2">
      <c r="A766" s="185"/>
    </row>
    <row r="767" spans="1:1" x14ac:dyDescent="0.2">
      <c r="A767" s="185"/>
    </row>
    <row r="768" spans="1:1" x14ac:dyDescent="0.2">
      <c r="A768" s="185"/>
    </row>
    <row r="769" spans="1:1" x14ac:dyDescent="0.2">
      <c r="A769" s="185"/>
    </row>
    <row r="770" spans="1:1" x14ac:dyDescent="0.2">
      <c r="A770" s="185"/>
    </row>
    <row r="771" spans="1:1" x14ac:dyDescent="0.2">
      <c r="A771" s="185"/>
    </row>
    <row r="772" spans="1:1" x14ac:dyDescent="0.2">
      <c r="A772" s="185"/>
    </row>
    <row r="773" spans="1:1" x14ac:dyDescent="0.2">
      <c r="A773" s="185"/>
    </row>
    <row r="774" spans="1:1" x14ac:dyDescent="0.2">
      <c r="A774" s="185"/>
    </row>
    <row r="775" spans="1:1" x14ac:dyDescent="0.2">
      <c r="A775" s="185"/>
    </row>
    <row r="776" spans="1:1" x14ac:dyDescent="0.2">
      <c r="A776" s="185"/>
    </row>
    <row r="777" spans="1:1" x14ac:dyDescent="0.2">
      <c r="A777" s="185"/>
    </row>
    <row r="778" spans="1:1" x14ac:dyDescent="0.2">
      <c r="A778" s="185"/>
    </row>
    <row r="779" spans="1:1" x14ac:dyDescent="0.2">
      <c r="A779" s="185"/>
    </row>
    <row r="780" spans="1:1" x14ac:dyDescent="0.2">
      <c r="A780" s="185"/>
    </row>
    <row r="781" spans="1:1" x14ac:dyDescent="0.2">
      <c r="A781" s="185"/>
    </row>
    <row r="782" spans="1:1" x14ac:dyDescent="0.2">
      <c r="A782" s="185"/>
    </row>
    <row r="783" spans="1:1" x14ac:dyDescent="0.2">
      <c r="A783" s="185"/>
    </row>
    <row r="784" spans="1:1" x14ac:dyDescent="0.2">
      <c r="A784" s="185"/>
    </row>
    <row r="785" spans="1:1" x14ac:dyDescent="0.2">
      <c r="A785" s="185"/>
    </row>
    <row r="786" spans="1:1" x14ac:dyDescent="0.2">
      <c r="A786" s="185"/>
    </row>
    <row r="787" spans="1:1" x14ac:dyDescent="0.2">
      <c r="A787" s="185"/>
    </row>
    <row r="788" spans="1:1" x14ac:dyDescent="0.2">
      <c r="A788" s="185"/>
    </row>
    <row r="789" spans="1:1" x14ac:dyDescent="0.2">
      <c r="A789" s="185"/>
    </row>
    <row r="790" spans="1:1" x14ac:dyDescent="0.2">
      <c r="A790" s="185"/>
    </row>
    <row r="791" spans="1:1" x14ac:dyDescent="0.2">
      <c r="A791" s="185"/>
    </row>
    <row r="792" spans="1:1" x14ac:dyDescent="0.2">
      <c r="A792" s="185"/>
    </row>
    <row r="793" spans="1:1" x14ac:dyDescent="0.2">
      <c r="A793" s="185"/>
    </row>
    <row r="794" spans="1:1" x14ac:dyDescent="0.2">
      <c r="A794" s="185"/>
    </row>
    <row r="795" spans="1:1" x14ac:dyDescent="0.2">
      <c r="A795" s="185"/>
    </row>
    <row r="796" spans="1:1" x14ac:dyDescent="0.2">
      <c r="A796" s="185"/>
    </row>
    <row r="797" spans="1:1" x14ac:dyDescent="0.2">
      <c r="A797" s="185"/>
    </row>
    <row r="798" spans="1:1" x14ac:dyDescent="0.2">
      <c r="A798" s="185"/>
    </row>
    <row r="799" spans="1:1" x14ac:dyDescent="0.2">
      <c r="A799" s="185"/>
    </row>
    <row r="800" spans="1:1" x14ac:dyDescent="0.2">
      <c r="A800" s="185"/>
    </row>
    <row r="801" spans="1:1" x14ac:dyDescent="0.2">
      <c r="A801" s="185"/>
    </row>
    <row r="802" spans="1:1" x14ac:dyDescent="0.2">
      <c r="A802" s="185"/>
    </row>
    <row r="803" spans="1:1" x14ac:dyDescent="0.2">
      <c r="A803" s="185"/>
    </row>
    <row r="804" spans="1:1" x14ac:dyDescent="0.2">
      <c r="A804" s="185"/>
    </row>
    <row r="805" spans="1:1" x14ac:dyDescent="0.2">
      <c r="A805" s="185"/>
    </row>
    <row r="806" spans="1:1" x14ac:dyDescent="0.2">
      <c r="A806" s="185"/>
    </row>
    <row r="807" spans="1:1" x14ac:dyDescent="0.2">
      <c r="A807" s="185"/>
    </row>
    <row r="808" spans="1:1" x14ac:dyDescent="0.2">
      <c r="A808" s="185"/>
    </row>
    <row r="809" spans="1:1" x14ac:dyDescent="0.2">
      <c r="A809" s="185"/>
    </row>
    <row r="810" spans="1:1" x14ac:dyDescent="0.2">
      <c r="A810" s="185"/>
    </row>
    <row r="811" spans="1:1" x14ac:dyDescent="0.2">
      <c r="A811" s="185"/>
    </row>
    <row r="812" spans="1:1" x14ac:dyDescent="0.2">
      <c r="A812" s="185"/>
    </row>
    <row r="813" spans="1:1" x14ac:dyDescent="0.2">
      <c r="A813" s="185"/>
    </row>
    <row r="814" spans="1:1" x14ac:dyDescent="0.2">
      <c r="A814" s="185"/>
    </row>
    <row r="815" spans="1:1" x14ac:dyDescent="0.2">
      <c r="A815" s="185"/>
    </row>
    <row r="816" spans="1:1" x14ac:dyDescent="0.2">
      <c r="A816" s="185"/>
    </row>
    <row r="817" spans="1:1" x14ac:dyDescent="0.2">
      <c r="A817" s="185"/>
    </row>
    <row r="818" spans="1:1" x14ac:dyDescent="0.2">
      <c r="A818" s="185"/>
    </row>
    <row r="819" spans="1:1" x14ac:dyDescent="0.2">
      <c r="A819" s="185"/>
    </row>
    <row r="820" spans="1:1" x14ac:dyDescent="0.2">
      <c r="A820" s="185"/>
    </row>
    <row r="821" spans="1:1" x14ac:dyDescent="0.2">
      <c r="A821" s="185"/>
    </row>
    <row r="822" spans="1:1" x14ac:dyDescent="0.2">
      <c r="A822" s="185"/>
    </row>
    <row r="823" spans="1:1" x14ac:dyDescent="0.2">
      <c r="A823" s="185"/>
    </row>
    <row r="824" spans="1:1" x14ac:dyDescent="0.2">
      <c r="A824" s="185"/>
    </row>
    <row r="825" spans="1:1" x14ac:dyDescent="0.2">
      <c r="A825" s="185"/>
    </row>
    <row r="826" spans="1:1" x14ac:dyDescent="0.2">
      <c r="A826" s="185"/>
    </row>
    <row r="827" spans="1:1" x14ac:dyDescent="0.2">
      <c r="A827" s="185"/>
    </row>
    <row r="828" spans="1:1" x14ac:dyDescent="0.2">
      <c r="A828" s="185"/>
    </row>
    <row r="829" spans="1:1" x14ac:dyDescent="0.2">
      <c r="A829" s="185"/>
    </row>
    <row r="830" spans="1:1" x14ac:dyDescent="0.2">
      <c r="A830" s="185"/>
    </row>
    <row r="831" spans="1:1" x14ac:dyDescent="0.2">
      <c r="A831" s="185"/>
    </row>
    <row r="832" spans="1:1" x14ac:dyDescent="0.2">
      <c r="A832" s="185"/>
    </row>
    <row r="833" spans="1:1" x14ac:dyDescent="0.2">
      <c r="A833" s="185"/>
    </row>
    <row r="834" spans="1:1" x14ac:dyDescent="0.2">
      <c r="A834" s="185"/>
    </row>
    <row r="835" spans="1:1" x14ac:dyDescent="0.2">
      <c r="A835" s="185"/>
    </row>
    <row r="836" spans="1:1" x14ac:dyDescent="0.2">
      <c r="A836" s="185"/>
    </row>
    <row r="837" spans="1:1" x14ac:dyDescent="0.2">
      <c r="A837" s="185"/>
    </row>
    <row r="838" spans="1:1" x14ac:dyDescent="0.2">
      <c r="A838" s="185"/>
    </row>
    <row r="839" spans="1:1" x14ac:dyDescent="0.2">
      <c r="A839" s="185"/>
    </row>
    <row r="840" spans="1:1" x14ac:dyDescent="0.2">
      <c r="A840" s="185"/>
    </row>
    <row r="841" spans="1:1" x14ac:dyDescent="0.2">
      <c r="A841" s="185"/>
    </row>
    <row r="842" spans="1:1" x14ac:dyDescent="0.2">
      <c r="A842" s="185"/>
    </row>
    <row r="843" spans="1:1" x14ac:dyDescent="0.2">
      <c r="A843" s="185"/>
    </row>
    <row r="844" spans="1:1" x14ac:dyDescent="0.2">
      <c r="A844" s="185"/>
    </row>
    <row r="845" spans="1:1" x14ac:dyDescent="0.2">
      <c r="A845" s="185"/>
    </row>
    <row r="846" spans="1:1" x14ac:dyDescent="0.2">
      <c r="A846" s="185"/>
    </row>
    <row r="847" spans="1:1" x14ac:dyDescent="0.2">
      <c r="A847" s="185"/>
    </row>
    <row r="848" spans="1:1" x14ac:dyDescent="0.2">
      <c r="A848" s="185"/>
    </row>
    <row r="849" spans="1:1" x14ac:dyDescent="0.2">
      <c r="A849" s="185"/>
    </row>
    <row r="850" spans="1:1" x14ac:dyDescent="0.2">
      <c r="A850" s="185"/>
    </row>
    <row r="851" spans="1:1" x14ac:dyDescent="0.2">
      <c r="A851" s="185"/>
    </row>
    <row r="852" spans="1:1" x14ac:dyDescent="0.2">
      <c r="A852" s="185"/>
    </row>
    <row r="853" spans="1:1" x14ac:dyDescent="0.2">
      <c r="A853" s="185"/>
    </row>
    <row r="854" spans="1:1" x14ac:dyDescent="0.2">
      <c r="A854" s="185"/>
    </row>
    <row r="855" spans="1:1" x14ac:dyDescent="0.2">
      <c r="A855" s="185"/>
    </row>
    <row r="856" spans="1:1" x14ac:dyDescent="0.2">
      <c r="A856" s="185"/>
    </row>
    <row r="857" spans="1:1" x14ac:dyDescent="0.2">
      <c r="A857" s="185"/>
    </row>
    <row r="858" spans="1:1" x14ac:dyDescent="0.2">
      <c r="A858" s="185"/>
    </row>
    <row r="859" spans="1:1" x14ac:dyDescent="0.2">
      <c r="A859" s="185"/>
    </row>
    <row r="860" spans="1:1" x14ac:dyDescent="0.2">
      <c r="A860" s="185"/>
    </row>
    <row r="861" spans="1:1" x14ac:dyDescent="0.2">
      <c r="A861" s="185"/>
    </row>
    <row r="862" spans="1:1" x14ac:dyDescent="0.2">
      <c r="A862" s="185"/>
    </row>
    <row r="863" spans="1:1" x14ac:dyDescent="0.2">
      <c r="A863" s="185"/>
    </row>
    <row r="864" spans="1:1" x14ac:dyDescent="0.2">
      <c r="A864" s="185"/>
    </row>
    <row r="865" spans="1:1" x14ac:dyDescent="0.2">
      <c r="A865" s="185"/>
    </row>
    <row r="866" spans="1:1" x14ac:dyDescent="0.2">
      <c r="A866" s="185"/>
    </row>
    <row r="867" spans="1:1" x14ac:dyDescent="0.2">
      <c r="A867" s="185"/>
    </row>
    <row r="868" spans="1:1" x14ac:dyDescent="0.2">
      <c r="A868" s="185"/>
    </row>
    <row r="869" spans="1:1" x14ac:dyDescent="0.2">
      <c r="A869" s="185"/>
    </row>
    <row r="870" spans="1:1" x14ac:dyDescent="0.2">
      <c r="A870" s="185"/>
    </row>
    <row r="871" spans="1:1" x14ac:dyDescent="0.2">
      <c r="A871" s="185"/>
    </row>
    <row r="872" spans="1:1" x14ac:dyDescent="0.2">
      <c r="A872" s="185"/>
    </row>
    <row r="873" spans="1:1" x14ac:dyDescent="0.2">
      <c r="A873" s="185"/>
    </row>
    <row r="874" spans="1:1" x14ac:dyDescent="0.2">
      <c r="A874" s="185"/>
    </row>
    <row r="875" spans="1:1" x14ac:dyDescent="0.2">
      <c r="A875" s="185"/>
    </row>
    <row r="876" spans="1:1" x14ac:dyDescent="0.2">
      <c r="A876" s="185"/>
    </row>
    <row r="877" spans="1:1" x14ac:dyDescent="0.2">
      <c r="A877" s="185"/>
    </row>
    <row r="878" spans="1:1" x14ac:dyDescent="0.2">
      <c r="A878" s="185"/>
    </row>
    <row r="879" spans="1:1" x14ac:dyDescent="0.2">
      <c r="A879" s="185"/>
    </row>
    <row r="880" spans="1:1" x14ac:dyDescent="0.2">
      <c r="A880" s="185"/>
    </row>
    <row r="881" spans="1:1" x14ac:dyDescent="0.2">
      <c r="A881" s="185"/>
    </row>
    <row r="882" spans="1:1" x14ac:dyDescent="0.2">
      <c r="A882" s="185"/>
    </row>
    <row r="883" spans="1:1" x14ac:dyDescent="0.2">
      <c r="A883" s="185"/>
    </row>
    <row r="884" spans="1:1" x14ac:dyDescent="0.2">
      <c r="A884" s="185"/>
    </row>
    <row r="885" spans="1:1" x14ac:dyDescent="0.2">
      <c r="A885" s="185"/>
    </row>
    <row r="886" spans="1:1" x14ac:dyDescent="0.2">
      <c r="A886" s="185"/>
    </row>
    <row r="887" spans="1:1" x14ac:dyDescent="0.2">
      <c r="A887" s="185"/>
    </row>
    <row r="888" spans="1:1" x14ac:dyDescent="0.2">
      <c r="A888" s="185"/>
    </row>
    <row r="889" spans="1:1" x14ac:dyDescent="0.2">
      <c r="A889" s="185"/>
    </row>
    <row r="890" spans="1:1" x14ac:dyDescent="0.2">
      <c r="A890" s="185"/>
    </row>
    <row r="891" spans="1:1" x14ac:dyDescent="0.2">
      <c r="A891" s="185"/>
    </row>
    <row r="892" spans="1:1" x14ac:dyDescent="0.2">
      <c r="A892" s="185"/>
    </row>
    <row r="893" spans="1:1" x14ac:dyDescent="0.2">
      <c r="A893" s="185"/>
    </row>
    <row r="894" spans="1:1" x14ac:dyDescent="0.2">
      <c r="A894" s="185"/>
    </row>
    <row r="895" spans="1:1" x14ac:dyDescent="0.2">
      <c r="A895" s="185"/>
    </row>
    <row r="896" spans="1:1" x14ac:dyDescent="0.2">
      <c r="A896" s="185"/>
    </row>
    <row r="897" spans="1:1" x14ac:dyDescent="0.2">
      <c r="A897" s="185"/>
    </row>
    <row r="898" spans="1:1" x14ac:dyDescent="0.2">
      <c r="A898" s="185"/>
    </row>
    <row r="899" spans="1:1" x14ac:dyDescent="0.2">
      <c r="A899" s="185"/>
    </row>
    <row r="900" spans="1:1" x14ac:dyDescent="0.2">
      <c r="A900" s="185"/>
    </row>
    <row r="901" spans="1:1" x14ac:dyDescent="0.2">
      <c r="A901" s="185"/>
    </row>
    <row r="902" spans="1:1" x14ac:dyDescent="0.2">
      <c r="A902" s="185"/>
    </row>
    <row r="903" spans="1:1" x14ac:dyDescent="0.2">
      <c r="A903" s="185"/>
    </row>
    <row r="904" spans="1:1" x14ac:dyDescent="0.2">
      <c r="A904" s="185"/>
    </row>
    <row r="905" spans="1:1" x14ac:dyDescent="0.2">
      <c r="A905" s="185"/>
    </row>
    <row r="906" spans="1:1" x14ac:dyDescent="0.2">
      <c r="A906" s="185"/>
    </row>
    <row r="907" spans="1:1" x14ac:dyDescent="0.2">
      <c r="A907" s="185"/>
    </row>
    <row r="908" spans="1:1" x14ac:dyDescent="0.2">
      <c r="A908" s="185"/>
    </row>
    <row r="909" spans="1:1" x14ac:dyDescent="0.2">
      <c r="A909" s="185"/>
    </row>
    <row r="910" spans="1:1" x14ac:dyDescent="0.2">
      <c r="A910" s="185"/>
    </row>
    <row r="911" spans="1:1" x14ac:dyDescent="0.2">
      <c r="A911" s="185"/>
    </row>
    <row r="912" spans="1:1" x14ac:dyDescent="0.2">
      <c r="A912" s="185"/>
    </row>
    <row r="913" spans="1:1" x14ac:dyDescent="0.2">
      <c r="A913" s="185"/>
    </row>
    <row r="914" spans="1:1" x14ac:dyDescent="0.2">
      <c r="A914" s="185"/>
    </row>
    <row r="915" spans="1:1" x14ac:dyDescent="0.2">
      <c r="A915" s="185"/>
    </row>
    <row r="916" spans="1:1" x14ac:dyDescent="0.2">
      <c r="A916" s="185"/>
    </row>
    <row r="917" spans="1:1" x14ac:dyDescent="0.2">
      <c r="A917" s="185"/>
    </row>
    <row r="918" spans="1:1" x14ac:dyDescent="0.2">
      <c r="A918" s="185"/>
    </row>
    <row r="919" spans="1:1" x14ac:dyDescent="0.2">
      <c r="A919" s="185"/>
    </row>
    <row r="920" spans="1:1" x14ac:dyDescent="0.2">
      <c r="A920" s="185"/>
    </row>
    <row r="921" spans="1:1" x14ac:dyDescent="0.2">
      <c r="A921" s="185"/>
    </row>
    <row r="922" spans="1:1" x14ac:dyDescent="0.2">
      <c r="A922" s="185"/>
    </row>
    <row r="923" spans="1:1" x14ac:dyDescent="0.2">
      <c r="A923" s="185"/>
    </row>
    <row r="924" spans="1:1" x14ac:dyDescent="0.2">
      <c r="A924" s="185"/>
    </row>
    <row r="925" spans="1:1" x14ac:dyDescent="0.2">
      <c r="A925" s="185"/>
    </row>
    <row r="926" spans="1:1" x14ac:dyDescent="0.2">
      <c r="A926" s="185"/>
    </row>
    <row r="927" spans="1:1" x14ac:dyDescent="0.2">
      <c r="A927" s="185"/>
    </row>
    <row r="928" spans="1:1" x14ac:dyDescent="0.2">
      <c r="A928" s="185"/>
    </row>
    <row r="929" spans="1:1" x14ac:dyDescent="0.2">
      <c r="A929" s="185"/>
    </row>
    <row r="930" spans="1:1" x14ac:dyDescent="0.2">
      <c r="A930" s="185"/>
    </row>
    <row r="931" spans="1:1" x14ac:dyDescent="0.2">
      <c r="A931" s="185"/>
    </row>
    <row r="932" spans="1:1" x14ac:dyDescent="0.2">
      <c r="A932" s="185"/>
    </row>
    <row r="933" spans="1:1" x14ac:dyDescent="0.2">
      <c r="A933" s="185"/>
    </row>
    <row r="934" spans="1:1" x14ac:dyDescent="0.2">
      <c r="A934" s="185"/>
    </row>
    <row r="935" spans="1:1" x14ac:dyDescent="0.2">
      <c r="A935" s="185"/>
    </row>
    <row r="936" spans="1:1" x14ac:dyDescent="0.2">
      <c r="A936" s="185"/>
    </row>
    <row r="937" spans="1:1" x14ac:dyDescent="0.2">
      <c r="A937" s="185"/>
    </row>
    <row r="938" spans="1:1" x14ac:dyDescent="0.2">
      <c r="A938" s="185"/>
    </row>
    <row r="939" spans="1:1" x14ac:dyDescent="0.2">
      <c r="A939" s="185"/>
    </row>
    <row r="940" spans="1:1" x14ac:dyDescent="0.2">
      <c r="A940" s="185"/>
    </row>
    <row r="941" spans="1:1" x14ac:dyDescent="0.2">
      <c r="A941" s="185"/>
    </row>
    <row r="942" spans="1:1" x14ac:dyDescent="0.2">
      <c r="A942" s="185"/>
    </row>
    <row r="943" spans="1:1" x14ac:dyDescent="0.2">
      <c r="A943" s="185"/>
    </row>
    <row r="944" spans="1:1" x14ac:dyDescent="0.2">
      <c r="A944" s="185"/>
    </row>
    <row r="945" spans="1:1" x14ac:dyDescent="0.2">
      <c r="A945" s="185"/>
    </row>
    <row r="946" spans="1:1" x14ac:dyDescent="0.2">
      <c r="A946" s="185"/>
    </row>
    <row r="947" spans="1:1" x14ac:dyDescent="0.2">
      <c r="A947" s="185"/>
    </row>
    <row r="948" spans="1:1" x14ac:dyDescent="0.2">
      <c r="A948" s="185"/>
    </row>
    <row r="949" spans="1:1" x14ac:dyDescent="0.2">
      <c r="A949" s="185"/>
    </row>
    <row r="950" spans="1:1" x14ac:dyDescent="0.2">
      <c r="A950" s="185"/>
    </row>
    <row r="951" spans="1:1" x14ac:dyDescent="0.2">
      <c r="A951" s="185"/>
    </row>
    <row r="952" spans="1:1" x14ac:dyDescent="0.2">
      <c r="A952" s="185"/>
    </row>
    <row r="953" spans="1:1" x14ac:dyDescent="0.2">
      <c r="A953" s="185"/>
    </row>
    <row r="954" spans="1:1" x14ac:dyDescent="0.2">
      <c r="A954" s="185"/>
    </row>
    <row r="955" spans="1:1" x14ac:dyDescent="0.2">
      <c r="A955" s="185"/>
    </row>
    <row r="956" spans="1:1" x14ac:dyDescent="0.2">
      <c r="A956" s="185"/>
    </row>
    <row r="957" spans="1:1" x14ac:dyDescent="0.2">
      <c r="A957" s="185"/>
    </row>
    <row r="958" spans="1:1" x14ac:dyDescent="0.2">
      <c r="A958" s="185"/>
    </row>
    <row r="959" spans="1:1" x14ac:dyDescent="0.2">
      <c r="A959" s="185"/>
    </row>
    <row r="960" spans="1:1" x14ac:dyDescent="0.2">
      <c r="A960" s="185"/>
    </row>
    <row r="961" spans="1:1" x14ac:dyDescent="0.2">
      <c r="A961" s="185"/>
    </row>
    <row r="962" spans="1:1" x14ac:dyDescent="0.2">
      <c r="A962" s="185"/>
    </row>
    <row r="963" spans="1:1" x14ac:dyDescent="0.2">
      <c r="A963" s="185"/>
    </row>
    <row r="964" spans="1:1" x14ac:dyDescent="0.2">
      <c r="A964" s="185"/>
    </row>
    <row r="965" spans="1:1" x14ac:dyDescent="0.2">
      <c r="A965" s="185"/>
    </row>
    <row r="966" spans="1:1" x14ac:dyDescent="0.2">
      <c r="A966" s="185"/>
    </row>
    <row r="967" spans="1:1" x14ac:dyDescent="0.2">
      <c r="A967" s="185"/>
    </row>
    <row r="968" spans="1:1" x14ac:dyDescent="0.2">
      <c r="A968" s="185"/>
    </row>
    <row r="969" spans="1:1" x14ac:dyDescent="0.2">
      <c r="A969" s="185"/>
    </row>
    <row r="970" spans="1:1" x14ac:dyDescent="0.2">
      <c r="A970" s="185"/>
    </row>
    <row r="971" spans="1:1" x14ac:dyDescent="0.2">
      <c r="A971" s="185"/>
    </row>
    <row r="972" spans="1:1" x14ac:dyDescent="0.2">
      <c r="A972" s="185"/>
    </row>
    <row r="973" spans="1:1" x14ac:dyDescent="0.2">
      <c r="A973" s="185"/>
    </row>
    <row r="974" spans="1:1" x14ac:dyDescent="0.2">
      <c r="A974" s="185"/>
    </row>
    <row r="975" spans="1:1" x14ac:dyDescent="0.2">
      <c r="A975" s="185"/>
    </row>
    <row r="976" spans="1:1" x14ac:dyDescent="0.2">
      <c r="A976" s="185"/>
    </row>
    <row r="977" spans="1:1" x14ac:dyDescent="0.2">
      <c r="A977" s="185"/>
    </row>
    <row r="978" spans="1:1" x14ac:dyDescent="0.2">
      <c r="A978" s="185"/>
    </row>
    <row r="979" spans="1:1" x14ac:dyDescent="0.2">
      <c r="A979" s="185"/>
    </row>
    <row r="980" spans="1:1" x14ac:dyDescent="0.2">
      <c r="A980" s="185"/>
    </row>
    <row r="981" spans="1:1" x14ac:dyDescent="0.2">
      <c r="A981" s="185"/>
    </row>
    <row r="982" spans="1:1" x14ac:dyDescent="0.2">
      <c r="A982" s="185"/>
    </row>
    <row r="983" spans="1:1" x14ac:dyDescent="0.2">
      <c r="A983" s="185"/>
    </row>
    <row r="984" spans="1:1" x14ac:dyDescent="0.2">
      <c r="A984" s="185"/>
    </row>
    <row r="985" spans="1:1" x14ac:dyDescent="0.2">
      <c r="A985" s="185"/>
    </row>
    <row r="986" spans="1:1" x14ac:dyDescent="0.2">
      <c r="A986" s="185"/>
    </row>
    <row r="987" spans="1:1" x14ac:dyDescent="0.2">
      <c r="A987" s="185"/>
    </row>
    <row r="988" spans="1:1" x14ac:dyDescent="0.2">
      <c r="A988" s="185"/>
    </row>
    <row r="989" spans="1:1" x14ac:dyDescent="0.2">
      <c r="A989" s="185"/>
    </row>
    <row r="990" spans="1:1" x14ac:dyDescent="0.2">
      <c r="A990" s="185"/>
    </row>
    <row r="991" spans="1:1" x14ac:dyDescent="0.2">
      <c r="A991" s="185"/>
    </row>
    <row r="992" spans="1:1" x14ac:dyDescent="0.2">
      <c r="A992" s="185"/>
    </row>
    <row r="993" spans="1:1" x14ac:dyDescent="0.2">
      <c r="A993" s="185"/>
    </row>
    <row r="994" spans="1:1" x14ac:dyDescent="0.2">
      <c r="A994" s="185"/>
    </row>
    <row r="995" spans="1:1" x14ac:dyDescent="0.2">
      <c r="A995" s="185"/>
    </row>
    <row r="996" spans="1:1" x14ac:dyDescent="0.2">
      <c r="A996" s="185"/>
    </row>
    <row r="997" spans="1:1" x14ac:dyDescent="0.2">
      <c r="A997" s="185"/>
    </row>
    <row r="998" spans="1:1" x14ac:dyDescent="0.2">
      <c r="A998" s="185"/>
    </row>
    <row r="999" spans="1:1" x14ac:dyDescent="0.2">
      <c r="A999" s="185"/>
    </row>
    <row r="1000" spans="1:1" x14ac:dyDescent="0.2">
      <c r="A1000" s="185"/>
    </row>
    <row r="1001" spans="1:1" x14ac:dyDescent="0.2">
      <c r="A1001" s="185"/>
    </row>
    <row r="1002" spans="1:1" x14ac:dyDescent="0.2">
      <c r="A1002" s="185"/>
    </row>
    <row r="1003" spans="1:1" x14ac:dyDescent="0.2">
      <c r="A1003" s="185"/>
    </row>
    <row r="1004" spans="1:1" x14ac:dyDescent="0.2">
      <c r="A1004" s="185"/>
    </row>
    <row r="1005" spans="1:1" x14ac:dyDescent="0.2">
      <c r="A1005" s="185"/>
    </row>
    <row r="1006" spans="1:1" x14ac:dyDescent="0.2">
      <c r="A1006" s="185"/>
    </row>
    <row r="1007" spans="1:1" x14ac:dyDescent="0.2">
      <c r="A1007" s="185"/>
    </row>
    <row r="1008" spans="1:1" x14ac:dyDescent="0.2">
      <c r="A1008" s="185"/>
    </row>
    <row r="1009" spans="1:1" x14ac:dyDescent="0.2">
      <c r="A1009" s="185"/>
    </row>
    <row r="1010" spans="1:1" x14ac:dyDescent="0.2">
      <c r="A1010" s="185"/>
    </row>
    <row r="1011" spans="1:1" x14ac:dyDescent="0.2">
      <c r="A1011" s="185"/>
    </row>
    <row r="1012" spans="1:1" x14ac:dyDescent="0.2">
      <c r="A1012" s="185"/>
    </row>
    <row r="1013" spans="1:1" x14ac:dyDescent="0.2">
      <c r="A1013" s="185"/>
    </row>
    <row r="1014" spans="1:1" x14ac:dyDescent="0.2">
      <c r="A1014" s="185"/>
    </row>
    <row r="1015" spans="1:1" x14ac:dyDescent="0.2">
      <c r="A1015" s="185"/>
    </row>
    <row r="1016" spans="1:1" x14ac:dyDescent="0.2">
      <c r="A1016" s="185"/>
    </row>
    <row r="1017" spans="1:1" x14ac:dyDescent="0.2">
      <c r="A1017" s="185"/>
    </row>
    <row r="1018" spans="1:1" x14ac:dyDescent="0.2">
      <c r="A1018" s="185"/>
    </row>
    <row r="1019" spans="1:1" x14ac:dyDescent="0.2">
      <c r="A1019" s="185"/>
    </row>
    <row r="1020" spans="1:1" x14ac:dyDescent="0.2">
      <c r="A1020" s="185"/>
    </row>
    <row r="1021" spans="1:1" x14ac:dyDescent="0.2">
      <c r="A1021" s="185"/>
    </row>
    <row r="1022" spans="1:1" x14ac:dyDescent="0.2">
      <c r="A1022" s="185"/>
    </row>
    <row r="1023" spans="1:1" x14ac:dyDescent="0.2">
      <c r="A1023" s="185"/>
    </row>
    <row r="1024" spans="1:1" x14ac:dyDescent="0.2">
      <c r="A1024" s="185"/>
    </row>
    <row r="1025" spans="1:1" x14ac:dyDescent="0.2">
      <c r="A1025" s="185"/>
    </row>
    <row r="1026" spans="1:1" x14ac:dyDescent="0.2">
      <c r="A1026" s="185"/>
    </row>
    <row r="1027" spans="1:1" x14ac:dyDescent="0.2">
      <c r="A1027" s="185"/>
    </row>
    <row r="1028" spans="1:1" x14ac:dyDescent="0.2">
      <c r="A1028" s="185"/>
    </row>
    <row r="1029" spans="1:1" x14ac:dyDescent="0.2">
      <c r="A1029" s="185"/>
    </row>
    <row r="1030" spans="1:1" x14ac:dyDescent="0.2">
      <c r="A1030" s="185"/>
    </row>
    <row r="1031" spans="1:1" x14ac:dyDescent="0.2">
      <c r="A1031" s="185"/>
    </row>
    <row r="1032" spans="1:1" x14ac:dyDescent="0.2">
      <c r="A1032" s="185"/>
    </row>
    <row r="1033" spans="1:1" x14ac:dyDescent="0.2">
      <c r="A1033" s="185"/>
    </row>
    <row r="1034" spans="1:1" x14ac:dyDescent="0.2">
      <c r="A1034" s="185"/>
    </row>
    <row r="1035" spans="1:1" x14ac:dyDescent="0.2">
      <c r="A1035" s="185"/>
    </row>
    <row r="1036" spans="1:1" x14ac:dyDescent="0.2">
      <c r="A1036" s="185"/>
    </row>
    <row r="1037" spans="1:1" x14ac:dyDescent="0.2">
      <c r="A1037" s="185"/>
    </row>
    <row r="1038" spans="1:1" x14ac:dyDescent="0.2">
      <c r="A1038" s="185"/>
    </row>
    <row r="1039" spans="1:1" x14ac:dyDescent="0.2">
      <c r="A1039" s="185"/>
    </row>
    <row r="1040" spans="1:1" x14ac:dyDescent="0.2">
      <c r="A1040" s="185"/>
    </row>
    <row r="1041" spans="1:1" x14ac:dyDescent="0.2">
      <c r="A1041" s="185"/>
    </row>
    <row r="1042" spans="1:1" x14ac:dyDescent="0.2">
      <c r="A1042" s="185"/>
    </row>
    <row r="1043" spans="1:1" x14ac:dyDescent="0.2">
      <c r="A1043" s="185"/>
    </row>
    <row r="1044" spans="1:1" x14ac:dyDescent="0.2">
      <c r="A1044" s="185"/>
    </row>
    <row r="1045" spans="1:1" x14ac:dyDescent="0.2">
      <c r="A1045" s="185"/>
    </row>
    <row r="1046" spans="1:1" x14ac:dyDescent="0.2">
      <c r="A1046" s="185"/>
    </row>
    <row r="1047" spans="1:1" x14ac:dyDescent="0.2">
      <c r="A1047" s="185"/>
    </row>
    <row r="1048" spans="1:1" x14ac:dyDescent="0.2">
      <c r="A1048" s="185"/>
    </row>
    <row r="1049" spans="1:1" x14ac:dyDescent="0.2">
      <c r="A1049" s="185"/>
    </row>
    <row r="1050" spans="1:1" x14ac:dyDescent="0.2">
      <c r="A1050" s="185"/>
    </row>
    <row r="1051" spans="1:1" x14ac:dyDescent="0.2">
      <c r="A1051" s="185"/>
    </row>
    <row r="1052" spans="1:1" x14ac:dyDescent="0.2">
      <c r="A1052" s="185"/>
    </row>
    <row r="1053" spans="1:1" x14ac:dyDescent="0.2">
      <c r="A1053" s="185"/>
    </row>
    <row r="1054" spans="1:1" x14ac:dyDescent="0.2">
      <c r="A1054" s="185"/>
    </row>
    <row r="1055" spans="1:1" x14ac:dyDescent="0.2">
      <c r="A1055" s="185"/>
    </row>
    <row r="1056" spans="1:1" x14ac:dyDescent="0.2">
      <c r="A1056" s="185"/>
    </row>
    <row r="1057" spans="1:1" x14ac:dyDescent="0.2">
      <c r="A1057" s="185"/>
    </row>
    <row r="1058" spans="1:1" x14ac:dyDescent="0.2">
      <c r="A1058" s="185"/>
    </row>
    <row r="1059" spans="1:1" x14ac:dyDescent="0.2">
      <c r="A1059" s="185"/>
    </row>
    <row r="1060" spans="1:1" x14ac:dyDescent="0.2">
      <c r="A1060" s="185"/>
    </row>
    <row r="1061" spans="1:1" x14ac:dyDescent="0.2">
      <c r="A1061" s="185"/>
    </row>
    <row r="1062" spans="1:1" x14ac:dyDescent="0.2">
      <c r="A1062" s="185"/>
    </row>
    <row r="1063" spans="1:1" x14ac:dyDescent="0.2">
      <c r="A1063" s="185"/>
    </row>
    <row r="1064" spans="1:1" x14ac:dyDescent="0.2">
      <c r="A1064" s="185"/>
    </row>
    <row r="1065" spans="1:1" x14ac:dyDescent="0.2">
      <c r="A1065" s="185"/>
    </row>
    <row r="1066" spans="1:1" x14ac:dyDescent="0.2">
      <c r="A1066" s="185"/>
    </row>
    <row r="1067" spans="1:1" x14ac:dyDescent="0.2">
      <c r="A1067" s="185"/>
    </row>
    <row r="1068" spans="1:1" x14ac:dyDescent="0.2">
      <c r="A1068" s="185"/>
    </row>
    <row r="1069" spans="1:1" x14ac:dyDescent="0.2">
      <c r="A1069" s="185"/>
    </row>
    <row r="1070" spans="1:1" x14ac:dyDescent="0.2">
      <c r="A1070" s="185"/>
    </row>
    <row r="1071" spans="1:1" x14ac:dyDescent="0.2">
      <c r="A1071" s="185"/>
    </row>
    <row r="1072" spans="1:1" x14ac:dyDescent="0.2">
      <c r="A1072" s="185"/>
    </row>
    <row r="1073" spans="1:1" x14ac:dyDescent="0.2">
      <c r="A1073" s="185"/>
    </row>
    <row r="1074" spans="1:1" x14ac:dyDescent="0.2">
      <c r="A1074" s="185"/>
    </row>
    <row r="1075" spans="1:1" x14ac:dyDescent="0.2">
      <c r="A1075" s="185"/>
    </row>
    <row r="1076" spans="1:1" x14ac:dyDescent="0.2">
      <c r="A1076" s="185"/>
    </row>
    <row r="1077" spans="1:1" x14ac:dyDescent="0.2">
      <c r="A1077" s="185"/>
    </row>
    <row r="1078" spans="1:1" x14ac:dyDescent="0.2">
      <c r="A1078" s="185"/>
    </row>
    <row r="1079" spans="1:1" x14ac:dyDescent="0.2">
      <c r="A1079" s="185"/>
    </row>
    <row r="1080" spans="1:1" x14ac:dyDescent="0.2">
      <c r="A1080" s="185"/>
    </row>
    <row r="1081" spans="1:1" x14ac:dyDescent="0.2">
      <c r="A1081" s="185"/>
    </row>
    <row r="1082" spans="1:1" x14ac:dyDescent="0.2">
      <c r="A1082" s="185"/>
    </row>
    <row r="1083" spans="1:1" x14ac:dyDescent="0.2">
      <c r="A1083" s="185"/>
    </row>
    <row r="1084" spans="1:1" x14ac:dyDescent="0.2">
      <c r="A1084" s="185"/>
    </row>
    <row r="1085" spans="1:1" x14ac:dyDescent="0.2">
      <c r="A1085" s="185"/>
    </row>
    <row r="1086" spans="1:1" x14ac:dyDescent="0.2">
      <c r="A1086" s="185"/>
    </row>
    <row r="1087" spans="1:1" x14ac:dyDescent="0.2">
      <c r="A1087" s="185"/>
    </row>
    <row r="1088" spans="1:1" x14ac:dyDescent="0.2">
      <c r="A1088" s="185"/>
    </row>
    <row r="1089" spans="1:1" x14ac:dyDescent="0.2">
      <c r="A1089" s="185"/>
    </row>
    <row r="1090" spans="1:1" x14ac:dyDescent="0.2">
      <c r="A1090" s="185"/>
    </row>
    <row r="1091" spans="1:1" x14ac:dyDescent="0.2">
      <c r="A1091" s="185"/>
    </row>
    <row r="1092" spans="1:1" x14ac:dyDescent="0.2">
      <c r="A1092" s="185"/>
    </row>
    <row r="1093" spans="1:1" x14ac:dyDescent="0.2">
      <c r="A1093" s="185"/>
    </row>
    <row r="1094" spans="1:1" x14ac:dyDescent="0.2">
      <c r="A1094" s="185"/>
    </row>
    <row r="1095" spans="1:1" x14ac:dyDescent="0.2">
      <c r="A1095" s="185"/>
    </row>
    <row r="1096" spans="1:1" x14ac:dyDescent="0.2">
      <c r="A1096" s="185"/>
    </row>
    <row r="1097" spans="1:1" x14ac:dyDescent="0.2">
      <c r="A1097" s="185"/>
    </row>
    <row r="1098" spans="1:1" x14ac:dyDescent="0.2">
      <c r="A1098" s="185"/>
    </row>
    <row r="1099" spans="1:1" x14ac:dyDescent="0.2">
      <c r="A1099" s="185"/>
    </row>
    <row r="1100" spans="1:1" x14ac:dyDescent="0.2">
      <c r="A1100" s="185"/>
    </row>
    <row r="1101" spans="1:1" x14ac:dyDescent="0.2">
      <c r="A1101" s="185"/>
    </row>
    <row r="1102" spans="1:1" x14ac:dyDescent="0.2">
      <c r="A1102" s="185"/>
    </row>
    <row r="1103" spans="1:1" x14ac:dyDescent="0.2">
      <c r="A1103" s="185"/>
    </row>
    <row r="1104" spans="1:1" x14ac:dyDescent="0.2">
      <c r="A1104" s="185"/>
    </row>
    <row r="1105" spans="1:1" x14ac:dyDescent="0.2">
      <c r="A1105" s="185"/>
    </row>
    <row r="1106" spans="1:1" x14ac:dyDescent="0.2">
      <c r="A1106" s="185"/>
    </row>
    <row r="1107" spans="1:1" x14ac:dyDescent="0.2">
      <c r="A1107" s="185"/>
    </row>
    <row r="1108" spans="1:1" x14ac:dyDescent="0.2">
      <c r="A1108" s="185"/>
    </row>
    <row r="1109" spans="1:1" x14ac:dyDescent="0.2">
      <c r="A1109" s="185"/>
    </row>
    <row r="1110" spans="1:1" x14ac:dyDescent="0.2">
      <c r="A1110" s="185"/>
    </row>
    <row r="1111" spans="1:1" x14ac:dyDescent="0.2">
      <c r="A1111" s="185"/>
    </row>
    <row r="1112" spans="1:1" x14ac:dyDescent="0.2">
      <c r="A1112" s="185"/>
    </row>
    <row r="1113" spans="1:1" x14ac:dyDescent="0.2">
      <c r="A1113" s="185"/>
    </row>
    <row r="1114" spans="1:1" x14ac:dyDescent="0.2">
      <c r="A1114" s="185"/>
    </row>
    <row r="1115" spans="1:1" x14ac:dyDescent="0.2">
      <c r="A1115" s="185"/>
    </row>
    <row r="1116" spans="1:1" x14ac:dyDescent="0.2">
      <c r="A1116" s="185"/>
    </row>
    <row r="1117" spans="1:1" x14ac:dyDescent="0.2">
      <c r="A1117" s="185"/>
    </row>
    <row r="1118" spans="1:1" x14ac:dyDescent="0.2">
      <c r="A1118" s="185"/>
    </row>
    <row r="1119" spans="1:1" x14ac:dyDescent="0.2">
      <c r="A1119" s="185"/>
    </row>
    <row r="1120" spans="1:1" x14ac:dyDescent="0.2">
      <c r="A1120" s="185"/>
    </row>
    <row r="1121" spans="1:1" x14ac:dyDescent="0.2">
      <c r="A1121" s="185"/>
    </row>
    <row r="1122" spans="1:1" x14ac:dyDescent="0.2">
      <c r="A1122" s="185"/>
    </row>
    <row r="1123" spans="1:1" x14ac:dyDescent="0.2">
      <c r="A1123" s="185"/>
    </row>
    <row r="1124" spans="1:1" x14ac:dyDescent="0.2">
      <c r="A1124" s="185"/>
    </row>
    <row r="1125" spans="1:1" x14ac:dyDescent="0.2">
      <c r="A1125" s="185"/>
    </row>
    <row r="1126" spans="1:1" x14ac:dyDescent="0.2">
      <c r="A1126" s="185"/>
    </row>
    <row r="1127" spans="1:1" x14ac:dyDescent="0.2">
      <c r="A1127" s="185"/>
    </row>
    <row r="1128" spans="1:1" x14ac:dyDescent="0.2">
      <c r="A1128" s="185"/>
    </row>
    <row r="1129" spans="1:1" x14ac:dyDescent="0.2">
      <c r="A1129" s="185"/>
    </row>
    <row r="1130" spans="1:1" x14ac:dyDescent="0.2">
      <c r="A1130" s="185"/>
    </row>
    <row r="1131" spans="1:1" x14ac:dyDescent="0.2">
      <c r="A1131" s="185"/>
    </row>
    <row r="1132" spans="1:1" x14ac:dyDescent="0.2">
      <c r="A1132" s="185"/>
    </row>
    <row r="1133" spans="1:1" x14ac:dyDescent="0.2">
      <c r="A1133" s="185"/>
    </row>
    <row r="1134" spans="1:1" x14ac:dyDescent="0.2">
      <c r="A1134" s="185"/>
    </row>
    <row r="1135" spans="1:1" x14ac:dyDescent="0.2">
      <c r="A1135" s="185"/>
    </row>
    <row r="1136" spans="1:1" x14ac:dyDescent="0.2">
      <c r="A1136" s="185"/>
    </row>
    <row r="1137" spans="1:1" x14ac:dyDescent="0.2">
      <c r="A1137" s="185"/>
    </row>
    <row r="1138" spans="1:1" x14ac:dyDescent="0.2">
      <c r="A1138" s="185"/>
    </row>
    <row r="1139" spans="1:1" x14ac:dyDescent="0.2">
      <c r="A1139" s="185"/>
    </row>
    <row r="1140" spans="1:1" x14ac:dyDescent="0.2">
      <c r="A1140" s="185"/>
    </row>
    <row r="1141" spans="1:1" x14ac:dyDescent="0.2">
      <c r="A1141" s="185"/>
    </row>
    <row r="1142" spans="1:1" x14ac:dyDescent="0.2">
      <c r="A1142" s="185"/>
    </row>
    <row r="1143" spans="1:1" x14ac:dyDescent="0.2">
      <c r="A1143" s="185"/>
    </row>
    <row r="1144" spans="1:1" x14ac:dyDescent="0.2">
      <c r="A1144" s="185"/>
    </row>
    <row r="1145" spans="1:1" x14ac:dyDescent="0.2">
      <c r="A1145" s="185"/>
    </row>
    <row r="1146" spans="1:1" x14ac:dyDescent="0.2">
      <c r="A1146" s="185"/>
    </row>
    <row r="1147" spans="1:1" x14ac:dyDescent="0.2">
      <c r="A1147" s="185"/>
    </row>
    <row r="1148" spans="1:1" x14ac:dyDescent="0.2">
      <c r="A1148" s="185"/>
    </row>
    <row r="1149" spans="1:1" x14ac:dyDescent="0.2">
      <c r="A1149" s="185"/>
    </row>
    <row r="1150" spans="1:1" x14ac:dyDescent="0.2">
      <c r="A1150" s="185"/>
    </row>
    <row r="1151" spans="1:1" x14ac:dyDescent="0.2">
      <c r="A1151" s="185"/>
    </row>
    <row r="1152" spans="1:1" x14ac:dyDescent="0.2">
      <c r="A1152" s="185"/>
    </row>
    <row r="1153" spans="1:1" x14ac:dyDescent="0.2">
      <c r="A1153" s="185"/>
    </row>
    <row r="1154" spans="1:1" x14ac:dyDescent="0.2">
      <c r="A1154" s="185"/>
    </row>
    <row r="1155" spans="1:1" x14ac:dyDescent="0.2">
      <c r="A1155" s="185"/>
    </row>
    <row r="1156" spans="1:1" x14ac:dyDescent="0.2">
      <c r="A1156" s="185"/>
    </row>
    <row r="1157" spans="1:1" x14ac:dyDescent="0.2">
      <c r="A1157" s="185"/>
    </row>
    <row r="1158" spans="1:1" x14ac:dyDescent="0.2">
      <c r="A1158" s="185"/>
    </row>
    <row r="1159" spans="1:1" x14ac:dyDescent="0.2">
      <c r="A1159" s="185"/>
    </row>
    <row r="1160" spans="1:1" x14ac:dyDescent="0.2">
      <c r="A1160" s="185"/>
    </row>
    <row r="1161" spans="1:1" x14ac:dyDescent="0.2">
      <c r="A1161" s="185"/>
    </row>
    <row r="1162" spans="1:1" x14ac:dyDescent="0.2">
      <c r="A1162" s="185"/>
    </row>
    <row r="1163" spans="1:1" x14ac:dyDescent="0.2">
      <c r="A1163" s="185"/>
    </row>
    <row r="1164" spans="1:1" x14ac:dyDescent="0.2">
      <c r="A1164" s="185"/>
    </row>
    <row r="1165" spans="1:1" x14ac:dyDescent="0.2">
      <c r="A1165" s="185"/>
    </row>
    <row r="1166" spans="1:1" x14ac:dyDescent="0.2">
      <c r="A1166" s="185"/>
    </row>
    <row r="1167" spans="1:1" x14ac:dyDescent="0.2">
      <c r="A1167" s="185"/>
    </row>
    <row r="1168" spans="1:1" x14ac:dyDescent="0.2">
      <c r="A1168" s="185"/>
    </row>
    <row r="1169" spans="1:1" x14ac:dyDescent="0.2">
      <c r="A1169" s="185"/>
    </row>
    <row r="1170" spans="1:1" x14ac:dyDescent="0.2">
      <c r="A1170" s="185"/>
    </row>
    <row r="1171" spans="1:1" x14ac:dyDescent="0.2">
      <c r="A1171" s="185"/>
    </row>
    <row r="1172" spans="1:1" x14ac:dyDescent="0.2">
      <c r="A1172" s="185"/>
    </row>
    <row r="1173" spans="1:1" x14ac:dyDescent="0.2">
      <c r="A1173" s="185"/>
    </row>
    <row r="1174" spans="1:1" x14ac:dyDescent="0.2">
      <c r="A1174" s="185"/>
    </row>
    <row r="1175" spans="1:1" x14ac:dyDescent="0.2">
      <c r="A1175" s="185"/>
    </row>
    <row r="1176" spans="1:1" x14ac:dyDescent="0.2">
      <c r="A1176" s="185"/>
    </row>
  </sheetData>
  <mergeCells count="40">
    <mergeCell ref="B577:D577"/>
    <mergeCell ref="B377:D377"/>
    <mergeCell ref="F311:P311"/>
    <mergeCell ref="F275:P275"/>
    <mergeCell ref="C236:D236"/>
    <mergeCell ref="F577:P577"/>
    <mergeCell ref="C248:D248"/>
    <mergeCell ref="C252:D252"/>
    <mergeCell ref="C257:D257"/>
    <mergeCell ref="B344:D344"/>
    <mergeCell ref="F377:P377"/>
    <mergeCell ref="F344:P344"/>
    <mergeCell ref="B529:D529"/>
    <mergeCell ref="B416:D416"/>
    <mergeCell ref="F626:P626"/>
    <mergeCell ref="F495:P495"/>
    <mergeCell ref="F416:P416"/>
    <mergeCell ref="F452:P452"/>
    <mergeCell ref="F529:P529"/>
    <mergeCell ref="C204:D204"/>
    <mergeCell ref="F119:P119"/>
    <mergeCell ref="F241:P241"/>
    <mergeCell ref="F153:P153"/>
    <mergeCell ref="F202:P202"/>
    <mergeCell ref="B626:D626"/>
    <mergeCell ref="F2:P2"/>
    <mergeCell ref="F46:P46"/>
    <mergeCell ref="F73:P73"/>
    <mergeCell ref="B452:D452"/>
    <mergeCell ref="B495:D495"/>
    <mergeCell ref="B2:D2"/>
    <mergeCell ref="B46:D46"/>
    <mergeCell ref="B73:D73"/>
    <mergeCell ref="B119:D119"/>
    <mergeCell ref="B153:D153"/>
    <mergeCell ref="B202:D202"/>
    <mergeCell ref="B241:D241"/>
    <mergeCell ref="B275:D275"/>
    <mergeCell ref="B311:D311"/>
    <mergeCell ref="C75:D75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1997&amp;CTOTAL ESPAÑA</oddHeader>
    <oddFooter>&amp;L&amp;"Garamond,Normal"Sección I: Acidificadores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"/>
  <dimension ref="A1:U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14" width="11.42578125" style="46" customWidth="1"/>
    <col min="15" max="17" width="11.42578125" style="46"/>
    <col min="18" max="18" width="8.85546875" style="46" customWidth="1"/>
    <col min="19" max="16384" width="11.42578125" style="21"/>
  </cols>
  <sheetData>
    <row r="1" spans="1:18" s="4" customFormat="1" ht="16.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97"/>
      <c r="P1" s="97"/>
      <c r="Q1" s="97"/>
      <c r="R1" s="97"/>
    </row>
    <row r="2" spans="1:18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895</v>
      </c>
      <c r="G2" s="199"/>
      <c r="H2" s="199"/>
      <c r="I2" s="199"/>
      <c r="J2" s="199"/>
      <c r="K2" s="199"/>
      <c r="L2" s="199"/>
      <c r="M2" s="199"/>
      <c r="N2" s="200"/>
      <c r="O2" s="209" t="s">
        <v>896</v>
      </c>
      <c r="P2" s="199"/>
      <c r="Q2" s="199"/>
      <c r="R2" s="200"/>
    </row>
    <row r="3" spans="1:18" s="8" customFormat="1" ht="15.75" thickBot="1" x14ac:dyDescent="0.3">
      <c r="A3" s="174"/>
      <c r="B3" s="10"/>
      <c r="C3" s="10"/>
      <c r="D3" s="10"/>
      <c r="E3" s="9"/>
      <c r="F3" s="11" t="s">
        <v>897</v>
      </c>
      <c r="G3" s="12" t="s">
        <v>898</v>
      </c>
      <c r="H3" s="12" t="s">
        <v>899</v>
      </c>
      <c r="I3" s="12" t="s">
        <v>900</v>
      </c>
      <c r="J3" s="12" t="s">
        <v>901</v>
      </c>
      <c r="K3" s="12" t="s">
        <v>902</v>
      </c>
      <c r="L3" s="12" t="s">
        <v>903</v>
      </c>
      <c r="M3" s="12" t="s">
        <v>904</v>
      </c>
      <c r="N3" s="13" t="s">
        <v>905</v>
      </c>
      <c r="O3" s="98" t="s">
        <v>906</v>
      </c>
      <c r="P3" s="99" t="s">
        <v>907</v>
      </c>
      <c r="Q3" s="99" t="s">
        <v>908</v>
      </c>
      <c r="R3" s="100" t="s">
        <v>940</v>
      </c>
    </row>
    <row r="4" spans="1:18" ht="15.75" x14ac:dyDescent="0.25">
      <c r="A4" s="61" t="s">
        <v>10</v>
      </c>
      <c r="B4" s="14"/>
      <c r="C4" s="15" t="s">
        <v>11</v>
      </c>
      <c r="D4" s="14"/>
      <c r="E4" s="14"/>
      <c r="F4" s="16">
        <f t="shared" ref="F4:R4" si="0">SUM(F5:F9)</f>
        <v>3827.0588925852903</v>
      </c>
      <c r="G4" s="17">
        <f t="shared" si="0"/>
        <v>1939.8874113646166</v>
      </c>
      <c r="H4" s="17">
        <f t="shared" si="0"/>
        <v>7114.1349291758033</v>
      </c>
      <c r="I4" s="17">
        <f t="shared" si="0"/>
        <v>7226.7304581374683</v>
      </c>
      <c r="J4" s="17">
        <f t="shared" si="0"/>
        <v>3211.4838175789032</v>
      </c>
      <c r="K4" s="17">
        <f t="shared" si="0"/>
        <v>63397.050775047705</v>
      </c>
      <c r="L4" s="17">
        <f t="shared" si="0"/>
        <v>3816.021546890815</v>
      </c>
      <c r="M4" s="17">
        <f t="shared" si="0"/>
        <v>2193.3986805428822</v>
      </c>
      <c r="N4" s="19">
        <f t="shared" si="0"/>
        <v>18977.681167661533</v>
      </c>
      <c r="O4" s="16">
        <f t="shared" si="0"/>
        <v>0</v>
      </c>
      <c r="P4" s="17">
        <f t="shared" si="0"/>
        <v>0</v>
      </c>
      <c r="Q4" s="17">
        <f>SUM(Q5:Q9)</f>
        <v>0</v>
      </c>
      <c r="R4" s="19">
        <f t="shared" si="0"/>
        <v>0</v>
      </c>
    </row>
    <row r="5" spans="1:18" ht="15.75" x14ac:dyDescent="0.25">
      <c r="A5" s="61" t="s">
        <v>12</v>
      </c>
      <c r="B5" s="14"/>
      <c r="C5" s="14"/>
      <c r="D5" s="14" t="s">
        <v>13</v>
      </c>
      <c r="E5" s="14"/>
      <c r="F5" s="22">
        <v>3041.4859963277813</v>
      </c>
      <c r="G5" s="23">
        <v>516.0809335064946</v>
      </c>
      <c r="H5" s="23">
        <v>3491.4255554663564</v>
      </c>
      <c r="I5" s="23">
        <v>5658.8411759155379</v>
      </c>
      <c r="J5" s="23">
        <v>1733.930900012273</v>
      </c>
      <c r="K5" s="23">
        <v>13489.266319649181</v>
      </c>
      <c r="L5" s="23">
        <v>1724.9065308710876</v>
      </c>
      <c r="M5" s="23">
        <v>758.46234081489581</v>
      </c>
      <c r="N5" s="24">
        <v>17117.22053785004</v>
      </c>
      <c r="O5" s="22"/>
      <c r="P5" s="23"/>
      <c r="Q5" s="23"/>
      <c r="R5" s="24"/>
    </row>
    <row r="6" spans="1:18" ht="15.75" x14ac:dyDescent="0.25">
      <c r="A6" s="61" t="s">
        <v>14</v>
      </c>
      <c r="B6" s="14"/>
      <c r="C6" s="14"/>
      <c r="D6" s="14" t="s">
        <v>15</v>
      </c>
      <c r="E6" s="14"/>
      <c r="F6" s="22">
        <v>559.79427394387915</v>
      </c>
      <c r="G6" s="23">
        <v>975.65635122526066</v>
      </c>
      <c r="H6" s="23">
        <v>2503.9971971233376</v>
      </c>
      <c r="I6" s="23">
        <v>1119.734640589068</v>
      </c>
      <c r="J6" s="23">
        <v>1030.9874180537686</v>
      </c>
      <c r="K6" s="23">
        <v>34169.927136876133</v>
      </c>
      <c r="L6" s="23">
        <v>1506.0536295179404</v>
      </c>
      <c r="M6" s="23">
        <v>986.76818609512486</v>
      </c>
      <c r="N6" s="24">
        <v>1415.0723641786331</v>
      </c>
      <c r="O6" s="22"/>
      <c r="P6" s="23"/>
      <c r="Q6" s="23"/>
      <c r="R6" s="24"/>
    </row>
    <row r="7" spans="1:18" ht="15.75" x14ac:dyDescent="0.25">
      <c r="A7" s="61" t="s">
        <v>16</v>
      </c>
      <c r="B7" s="14"/>
      <c r="C7" s="14"/>
      <c r="D7" s="14" t="s">
        <v>17</v>
      </c>
      <c r="E7" s="14"/>
      <c r="F7" s="22">
        <v>3.4039080000000004</v>
      </c>
      <c r="G7" s="23">
        <v>3.4039080000000004</v>
      </c>
      <c r="H7" s="23">
        <v>6.8105510000000002</v>
      </c>
      <c r="I7" s="23">
        <v>3.4039080000000004</v>
      </c>
      <c r="J7" s="23">
        <v>1.157438</v>
      </c>
      <c r="K7" s="23">
        <v>170.25009699999998</v>
      </c>
      <c r="L7" s="23">
        <v>6.8105510000000002</v>
      </c>
      <c r="M7" s="23">
        <v>3.4039080000000004</v>
      </c>
      <c r="N7" s="24">
        <v>0.68132799999999993</v>
      </c>
      <c r="O7" s="22"/>
      <c r="P7" s="23"/>
      <c r="Q7" s="23"/>
      <c r="R7" s="24"/>
    </row>
    <row r="8" spans="1:18" ht="15.75" x14ac:dyDescent="0.25">
      <c r="A8" s="61" t="s">
        <v>18</v>
      </c>
      <c r="B8" s="14"/>
      <c r="C8" s="14"/>
      <c r="D8" s="14" t="s">
        <v>19</v>
      </c>
      <c r="E8" s="14"/>
      <c r="F8" s="22"/>
      <c r="G8" s="23"/>
      <c r="H8" s="23"/>
      <c r="I8" s="23"/>
      <c r="J8" s="23">
        <v>0.69548688000000003</v>
      </c>
      <c r="K8" s="23"/>
      <c r="L8" s="23"/>
      <c r="M8" s="23"/>
      <c r="N8" s="24"/>
      <c r="O8" s="22"/>
      <c r="P8" s="23"/>
      <c r="Q8" s="23"/>
      <c r="R8" s="24"/>
    </row>
    <row r="9" spans="1:18" ht="15.75" x14ac:dyDescent="0.25">
      <c r="A9" s="61" t="s">
        <v>20</v>
      </c>
      <c r="B9" s="14"/>
      <c r="C9" s="14"/>
      <c r="D9" s="14" t="s">
        <v>21</v>
      </c>
      <c r="E9" s="14"/>
      <c r="F9" s="22">
        <v>222.37471431363002</v>
      </c>
      <c r="G9" s="23">
        <v>444.74621863286137</v>
      </c>
      <c r="H9" s="23">
        <v>1111.9016255861093</v>
      </c>
      <c r="I9" s="23">
        <v>444.75073363286134</v>
      </c>
      <c r="J9" s="23">
        <v>444.71257463286139</v>
      </c>
      <c r="K9" s="23">
        <v>15567.60722152239</v>
      </c>
      <c r="L9" s="23">
        <v>578.25083550178715</v>
      </c>
      <c r="M9" s="23">
        <v>444.76424563286133</v>
      </c>
      <c r="N9" s="24">
        <v>444.70693763286135</v>
      </c>
      <c r="O9" s="22"/>
      <c r="P9" s="23"/>
      <c r="Q9" s="23"/>
      <c r="R9" s="24"/>
    </row>
    <row r="10" spans="1:18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4"/>
      <c r="O10" s="22"/>
      <c r="P10" s="23"/>
      <c r="Q10" s="23"/>
      <c r="R10" s="24"/>
    </row>
    <row r="11" spans="1:18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R11" si="1">SUM(F12:F16)</f>
        <v>8.3817000000000003E-2</v>
      </c>
      <c r="G11" s="17">
        <f t="shared" si="1"/>
        <v>0.74713800000000008</v>
      </c>
      <c r="H11" s="17">
        <f t="shared" si="1"/>
        <v>2.481732</v>
      </c>
      <c r="I11" s="17">
        <f t="shared" si="1"/>
        <v>0.51529800000000003</v>
      </c>
      <c r="J11" s="17">
        <f t="shared" si="1"/>
        <v>4.8691999999999999E-2</v>
      </c>
      <c r="K11" s="17">
        <f t="shared" si="1"/>
        <v>12.026807999999999</v>
      </c>
      <c r="L11" s="17">
        <f t="shared" si="1"/>
        <v>2.1104679999999996</v>
      </c>
      <c r="M11" s="17">
        <f t="shared" si="1"/>
        <v>2.9293E-2</v>
      </c>
      <c r="N11" s="19">
        <f t="shared" si="1"/>
        <v>29.018775999999999</v>
      </c>
      <c r="O11" s="16">
        <f t="shared" si="1"/>
        <v>0</v>
      </c>
      <c r="P11" s="17">
        <f t="shared" si="1"/>
        <v>0</v>
      </c>
      <c r="Q11" s="17">
        <f>SUM(Q12:Q16)</f>
        <v>0</v>
      </c>
      <c r="R11" s="19">
        <f t="shared" si="1"/>
        <v>0</v>
      </c>
    </row>
    <row r="12" spans="1:18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4"/>
      <c r="O12" s="22"/>
      <c r="P12" s="23"/>
      <c r="Q12" s="23"/>
      <c r="R12" s="24"/>
    </row>
    <row r="13" spans="1:18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4"/>
      <c r="O13" s="22"/>
      <c r="P13" s="23"/>
      <c r="Q13" s="23"/>
      <c r="R13" s="24"/>
    </row>
    <row r="14" spans="1:18" ht="15.75" x14ac:dyDescent="0.25">
      <c r="A14" s="61" t="s">
        <v>26</v>
      </c>
      <c r="B14" s="14"/>
      <c r="C14" s="14"/>
      <c r="D14" s="14" t="s">
        <v>17</v>
      </c>
      <c r="E14" s="14"/>
      <c r="F14" s="22">
        <v>8.3817000000000003E-2</v>
      </c>
      <c r="G14" s="23">
        <v>0.74713800000000008</v>
      </c>
      <c r="H14" s="23">
        <v>2.481732</v>
      </c>
      <c r="I14" s="23">
        <v>0.51529800000000003</v>
      </c>
      <c r="J14" s="23">
        <v>4.8691999999999999E-2</v>
      </c>
      <c r="K14" s="23">
        <v>12.026807999999999</v>
      </c>
      <c r="L14" s="23">
        <v>2.1104679999999996</v>
      </c>
      <c r="M14" s="23">
        <v>2.9293E-2</v>
      </c>
      <c r="N14" s="24">
        <v>29.018775999999999</v>
      </c>
      <c r="O14" s="22"/>
      <c r="P14" s="23"/>
      <c r="Q14" s="23"/>
      <c r="R14" s="24"/>
    </row>
    <row r="15" spans="1:18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4"/>
      <c r="O15" s="22"/>
      <c r="P15" s="23"/>
      <c r="Q15" s="23"/>
      <c r="R15" s="24"/>
    </row>
    <row r="16" spans="1:18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4"/>
      <c r="O16" s="22"/>
      <c r="P16" s="23"/>
      <c r="Q16" s="23"/>
      <c r="R16" s="24"/>
    </row>
    <row r="17" spans="1:18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4"/>
      <c r="O17" s="22"/>
      <c r="P17" s="23"/>
      <c r="Q17" s="23"/>
      <c r="R17" s="24"/>
    </row>
    <row r="18" spans="1:18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R18" si="2">SUM(F19:F24)</f>
        <v>370.75879794692366</v>
      </c>
      <c r="G18" s="17">
        <f t="shared" si="2"/>
        <v>215.1447800381402</v>
      </c>
      <c r="H18" s="17">
        <f t="shared" si="2"/>
        <v>1633.2693157834833</v>
      </c>
      <c r="I18" s="17">
        <f t="shared" si="2"/>
        <v>1208.2275316036544</v>
      </c>
      <c r="J18" s="17">
        <f t="shared" si="2"/>
        <v>48.752647242303567</v>
      </c>
      <c r="K18" s="17">
        <f t="shared" si="2"/>
        <v>68085.26101480014</v>
      </c>
      <c r="L18" s="17">
        <f t="shared" si="2"/>
        <v>483.98833268565193</v>
      </c>
      <c r="M18" s="17">
        <f t="shared" si="2"/>
        <v>262.776241656303</v>
      </c>
      <c r="N18" s="19">
        <f t="shared" si="2"/>
        <v>5175.7830786537761</v>
      </c>
      <c r="O18" s="16">
        <f t="shared" si="2"/>
        <v>0</v>
      </c>
      <c r="P18" s="17">
        <f t="shared" si="2"/>
        <v>0</v>
      </c>
      <c r="Q18" s="17">
        <f>SUM(Q19:Q24)</f>
        <v>0</v>
      </c>
      <c r="R18" s="19">
        <f t="shared" si="2"/>
        <v>0</v>
      </c>
    </row>
    <row r="19" spans="1:18" ht="15.75" x14ac:dyDescent="0.25">
      <c r="A19" s="61" t="s">
        <v>31</v>
      </c>
      <c r="B19" s="14"/>
      <c r="C19" s="14"/>
      <c r="D19" s="14" t="s">
        <v>13</v>
      </c>
      <c r="E19" s="14"/>
      <c r="F19" s="22">
        <v>9.9808571217814119</v>
      </c>
      <c r="G19" s="23">
        <v>3.4376748466057858</v>
      </c>
      <c r="H19" s="23">
        <v>38.22090324987407</v>
      </c>
      <c r="I19" s="23">
        <v>30.302221317914153</v>
      </c>
      <c r="J19" s="23">
        <v>0.82334200293761839</v>
      </c>
      <c r="K19" s="23">
        <v>1925.9544813013231</v>
      </c>
      <c r="L19" s="23">
        <v>11.782993138408687</v>
      </c>
      <c r="M19" s="23">
        <v>5.5487838724921739</v>
      </c>
      <c r="N19" s="24">
        <v>126.23052907886535</v>
      </c>
      <c r="O19" s="22"/>
      <c r="P19" s="23"/>
      <c r="Q19" s="23"/>
      <c r="R19" s="24"/>
    </row>
    <row r="20" spans="1:18" ht="15.75" x14ac:dyDescent="0.25">
      <c r="A20" s="61" t="s">
        <v>32</v>
      </c>
      <c r="B20" s="14"/>
      <c r="C20" s="14"/>
      <c r="D20" s="14" t="s">
        <v>15</v>
      </c>
      <c r="E20" s="14"/>
      <c r="F20" s="22">
        <v>117.64429232375684</v>
      </c>
      <c r="G20" s="23">
        <v>49.179784796152752</v>
      </c>
      <c r="H20" s="23">
        <v>471.39790259508931</v>
      </c>
      <c r="I20" s="23">
        <v>365.14224395309895</v>
      </c>
      <c r="J20" s="23">
        <v>11.542529778208491</v>
      </c>
      <c r="K20" s="23">
        <v>22346.50399384824</v>
      </c>
      <c r="L20" s="23">
        <v>143.4109724266396</v>
      </c>
      <c r="M20" s="23">
        <v>71.012824853211157</v>
      </c>
      <c r="N20" s="24">
        <v>1535.1153523865396</v>
      </c>
      <c r="O20" s="22"/>
      <c r="P20" s="23"/>
      <c r="Q20" s="23"/>
      <c r="R20" s="24"/>
    </row>
    <row r="21" spans="1:18" ht="15.75" x14ac:dyDescent="0.25">
      <c r="A21" s="61" t="s">
        <v>33</v>
      </c>
      <c r="B21" s="14"/>
      <c r="C21" s="14"/>
      <c r="D21" s="14" t="s">
        <v>17</v>
      </c>
      <c r="E21" s="14"/>
      <c r="F21" s="22">
        <v>13.363937699534169</v>
      </c>
      <c r="G21" s="23">
        <v>7.1604900405678444</v>
      </c>
      <c r="H21" s="23">
        <v>57.780463426137082</v>
      </c>
      <c r="I21" s="23">
        <v>43.319561859721233</v>
      </c>
      <c r="J21" s="23">
        <v>1.5264212565020454</v>
      </c>
      <c r="K21" s="23">
        <v>2503.9081764264415</v>
      </c>
      <c r="L21" s="23">
        <v>17.253599466770957</v>
      </c>
      <c r="M21" s="23">
        <v>9.1162644930243673</v>
      </c>
      <c r="N21" s="24">
        <v>184.53042127648604</v>
      </c>
      <c r="O21" s="22"/>
      <c r="P21" s="23"/>
      <c r="Q21" s="23"/>
      <c r="R21" s="24"/>
    </row>
    <row r="22" spans="1:18" ht="15.75" x14ac:dyDescent="0.25">
      <c r="A22" s="61" t="s">
        <v>34</v>
      </c>
      <c r="B22" s="14"/>
      <c r="C22" s="14"/>
      <c r="D22" s="14" t="s">
        <v>19</v>
      </c>
      <c r="E22" s="14"/>
      <c r="F22" s="22">
        <v>3.9516656066916034</v>
      </c>
      <c r="G22" s="23">
        <v>4.4206441502928691E-2</v>
      </c>
      <c r="H22" s="23">
        <v>0.9250159828104787</v>
      </c>
      <c r="I22" s="23">
        <v>0.651648652805495</v>
      </c>
      <c r="J22" s="23">
        <v>3.363758914152216</v>
      </c>
      <c r="K22" s="23">
        <v>6.9614291465464087</v>
      </c>
      <c r="L22" s="23">
        <v>0.1925163381983995</v>
      </c>
      <c r="M22" s="23">
        <v>0.42095687220597011</v>
      </c>
      <c r="N22" s="24">
        <v>3.7432904355862502</v>
      </c>
      <c r="O22" s="22"/>
      <c r="P22" s="23"/>
      <c r="Q22" s="23"/>
      <c r="R22" s="24"/>
    </row>
    <row r="23" spans="1:18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4"/>
      <c r="O23" s="22"/>
      <c r="P23" s="23"/>
      <c r="Q23" s="23"/>
      <c r="R23" s="24"/>
    </row>
    <row r="24" spans="1:18" ht="15.75" x14ac:dyDescent="0.25">
      <c r="A24" s="61" t="s">
        <v>36</v>
      </c>
      <c r="B24" s="14"/>
      <c r="C24" s="14"/>
      <c r="D24" s="14" t="s">
        <v>37</v>
      </c>
      <c r="E24" s="14"/>
      <c r="F24" s="22">
        <v>225.81804519515967</v>
      </c>
      <c r="G24" s="23">
        <v>155.32262391331088</v>
      </c>
      <c r="H24" s="23">
        <v>1064.9450305295723</v>
      </c>
      <c r="I24" s="23">
        <v>768.8118558201146</v>
      </c>
      <c r="J24" s="23">
        <v>31.496595290503194</v>
      </c>
      <c r="K24" s="23">
        <v>41301.93293407758</v>
      </c>
      <c r="L24" s="23">
        <v>311.34825131563429</v>
      </c>
      <c r="M24" s="23">
        <v>176.67741156536931</v>
      </c>
      <c r="N24" s="24">
        <v>3326.1634854762988</v>
      </c>
      <c r="O24" s="22"/>
      <c r="P24" s="23"/>
      <c r="Q24" s="23"/>
      <c r="R24" s="24"/>
    </row>
    <row r="25" spans="1:18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4"/>
      <c r="O25" s="22"/>
      <c r="P25" s="23"/>
      <c r="Q25" s="23"/>
      <c r="R25" s="24"/>
    </row>
    <row r="26" spans="1:18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R26" si="3">SUM(F27:F33)</f>
        <v>2.1216330000000001</v>
      </c>
      <c r="G26" s="17">
        <f t="shared" si="3"/>
        <v>0.17377999999999999</v>
      </c>
      <c r="H26" s="17">
        <f t="shared" si="3"/>
        <v>54.663128</v>
      </c>
      <c r="I26" s="17">
        <f t="shared" si="3"/>
        <v>16.035731000000002</v>
      </c>
      <c r="J26" s="17">
        <f t="shared" si="3"/>
        <v>6.4337089999999995</v>
      </c>
      <c r="K26" s="17">
        <f t="shared" si="3"/>
        <v>134.77674500000001</v>
      </c>
      <c r="L26" s="17">
        <f t="shared" si="3"/>
        <v>42.019994000000004</v>
      </c>
      <c r="M26" s="17">
        <f t="shared" si="3"/>
        <v>0</v>
      </c>
      <c r="N26" s="19">
        <f t="shared" si="3"/>
        <v>91.098277999999993</v>
      </c>
      <c r="O26" s="16">
        <f t="shared" si="3"/>
        <v>0</v>
      </c>
      <c r="P26" s="17">
        <f t="shared" si="3"/>
        <v>0</v>
      </c>
      <c r="Q26" s="17">
        <f>SUM(Q27:Q33)</f>
        <v>0</v>
      </c>
      <c r="R26" s="19">
        <f t="shared" si="3"/>
        <v>0</v>
      </c>
    </row>
    <row r="27" spans="1:18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4"/>
      <c r="O27" s="22"/>
      <c r="P27" s="23"/>
      <c r="Q27" s="23"/>
      <c r="R27" s="24"/>
    </row>
    <row r="28" spans="1:18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4"/>
      <c r="O28" s="22"/>
      <c r="P28" s="23"/>
      <c r="Q28" s="23"/>
      <c r="R28" s="24"/>
    </row>
    <row r="29" spans="1:18" ht="15.75" x14ac:dyDescent="0.25">
      <c r="A29" s="61" t="s">
        <v>43</v>
      </c>
      <c r="B29" s="14"/>
      <c r="C29" s="14"/>
      <c r="D29" s="14" t="s">
        <v>17</v>
      </c>
      <c r="E29" s="14"/>
      <c r="F29" s="22">
        <v>0.57926699999999998</v>
      </c>
      <c r="G29" s="23">
        <v>0.17377999999999999</v>
      </c>
      <c r="H29" s="23">
        <v>11.58534</v>
      </c>
      <c r="I29" s="23">
        <v>1.7378010000000002</v>
      </c>
      <c r="J29" s="23">
        <v>5.7926999999999992E-2</v>
      </c>
      <c r="K29" s="23">
        <v>115.85339999999999</v>
      </c>
      <c r="L29" s="23">
        <v>5.7926700000000002</v>
      </c>
      <c r="M29" s="23"/>
      <c r="N29" s="24">
        <v>2.8963349999999997</v>
      </c>
      <c r="O29" s="22"/>
      <c r="P29" s="23"/>
      <c r="Q29" s="23"/>
      <c r="R29" s="24"/>
    </row>
    <row r="30" spans="1:18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4"/>
      <c r="O30" s="22"/>
      <c r="P30" s="23"/>
      <c r="Q30" s="23"/>
      <c r="R30" s="24"/>
    </row>
    <row r="31" spans="1:18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4"/>
      <c r="O31" s="22"/>
      <c r="P31" s="23"/>
      <c r="Q31" s="23"/>
      <c r="R31" s="24"/>
    </row>
    <row r="32" spans="1:18" ht="15.75" x14ac:dyDescent="0.25">
      <c r="A32" s="61" t="s">
        <v>46</v>
      </c>
      <c r="B32" s="14"/>
      <c r="C32" s="14"/>
      <c r="D32" s="14" t="s">
        <v>47</v>
      </c>
      <c r="E32" s="14"/>
      <c r="F32" s="22">
        <v>1.5423659999999999</v>
      </c>
      <c r="G32" s="23"/>
      <c r="H32" s="23">
        <v>43.077787999999998</v>
      </c>
      <c r="I32" s="23">
        <v>14.297930000000001</v>
      </c>
      <c r="J32" s="23">
        <v>6.3757819999999992</v>
      </c>
      <c r="K32" s="23">
        <v>18.923345000000001</v>
      </c>
      <c r="L32" s="23">
        <v>36.227324000000003</v>
      </c>
      <c r="M32" s="23"/>
      <c r="N32" s="24">
        <v>88.201943</v>
      </c>
      <c r="O32" s="22"/>
      <c r="P32" s="23"/>
      <c r="Q32" s="23"/>
      <c r="R32" s="24"/>
    </row>
    <row r="33" spans="1:18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4"/>
      <c r="O33" s="22"/>
      <c r="P33" s="23"/>
      <c r="Q33" s="23"/>
      <c r="R33" s="24"/>
    </row>
    <row r="34" spans="1:18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4"/>
      <c r="O34" s="22"/>
      <c r="P34" s="23"/>
      <c r="Q34" s="23"/>
      <c r="R34" s="24"/>
    </row>
    <row r="35" spans="1:18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R35" si="4">SUM(F36:F41)</f>
        <v>1.7639149999999997</v>
      </c>
      <c r="G35" s="17">
        <f t="shared" si="4"/>
        <v>0.34103199999999978</v>
      </c>
      <c r="H35" s="17">
        <f t="shared" si="4"/>
        <v>6.3750040000000023</v>
      </c>
      <c r="I35" s="17">
        <f t="shared" si="4"/>
        <v>3.9277830000000007</v>
      </c>
      <c r="J35" s="17">
        <f t="shared" si="4"/>
        <v>3.2865940000000009</v>
      </c>
      <c r="K35" s="17">
        <f t="shared" si="4"/>
        <v>17.45772199999999</v>
      </c>
      <c r="L35" s="17">
        <f t="shared" si="4"/>
        <v>29.908391000000002</v>
      </c>
      <c r="M35" s="17">
        <f t="shared" si="4"/>
        <v>1.4813749999999997</v>
      </c>
      <c r="N35" s="19">
        <f t="shared" si="4"/>
        <v>206.89519000000001</v>
      </c>
      <c r="O35" s="16">
        <f t="shared" si="4"/>
        <v>0</v>
      </c>
      <c r="P35" s="17">
        <f t="shared" si="4"/>
        <v>0</v>
      </c>
      <c r="Q35" s="17">
        <f>SUM(Q36:Q41)</f>
        <v>0</v>
      </c>
      <c r="R35" s="19">
        <f t="shared" si="4"/>
        <v>0</v>
      </c>
    </row>
    <row r="36" spans="1:18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4"/>
      <c r="O36" s="22"/>
      <c r="P36" s="23"/>
      <c r="Q36" s="23"/>
      <c r="R36" s="24"/>
    </row>
    <row r="37" spans="1:18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4"/>
      <c r="O37" s="22"/>
      <c r="P37" s="23"/>
      <c r="Q37" s="23"/>
      <c r="R37" s="24"/>
    </row>
    <row r="38" spans="1:18" ht="15.75" x14ac:dyDescent="0.25">
      <c r="A38" s="61" t="s">
        <v>54</v>
      </c>
      <c r="B38" s="14"/>
      <c r="C38" s="14"/>
      <c r="D38" s="14" t="s">
        <v>17</v>
      </c>
      <c r="E38" s="14"/>
      <c r="F38" s="22">
        <v>1.2450449999999995</v>
      </c>
      <c r="G38" s="23">
        <v>0.30892599999999976</v>
      </c>
      <c r="H38" s="23">
        <v>5.7563530000000025</v>
      </c>
      <c r="I38" s="23">
        <v>3.0887730000000007</v>
      </c>
      <c r="J38" s="23">
        <v>2.6115310000000007</v>
      </c>
      <c r="K38" s="23">
        <v>17.362498999999993</v>
      </c>
      <c r="L38" s="23">
        <v>29.438851000000003</v>
      </c>
      <c r="M38" s="23">
        <v>0.58372599999999986</v>
      </c>
      <c r="N38" s="24">
        <v>43.433572999999974</v>
      </c>
      <c r="O38" s="22"/>
      <c r="P38" s="23"/>
      <c r="Q38" s="23"/>
      <c r="R38" s="24"/>
    </row>
    <row r="39" spans="1:18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/>
      <c r="H39" s="23"/>
      <c r="I39" s="23"/>
      <c r="J39" s="23"/>
      <c r="K39" s="23"/>
      <c r="L39" s="23"/>
      <c r="M39" s="23"/>
      <c r="N39" s="24"/>
      <c r="O39" s="22"/>
      <c r="P39" s="23"/>
      <c r="Q39" s="23"/>
      <c r="R39" s="24"/>
    </row>
    <row r="40" spans="1:18" ht="15.75" x14ac:dyDescent="0.25">
      <c r="A40" s="61" t="s">
        <v>56</v>
      </c>
      <c r="B40" s="14"/>
      <c r="C40" s="14"/>
      <c r="D40" s="14" t="s">
        <v>21</v>
      </c>
      <c r="E40" s="14"/>
      <c r="F40" s="22">
        <v>0.21912100000000001</v>
      </c>
      <c r="G40" s="23">
        <v>2.9430000000000005E-2</v>
      </c>
      <c r="H40" s="23">
        <v>0.57528000000000001</v>
      </c>
      <c r="I40" s="23">
        <v>0.77649999999999986</v>
      </c>
      <c r="J40" s="23">
        <v>0.41280499999999998</v>
      </c>
      <c r="K40" s="23">
        <v>9.1924000000000006E-2</v>
      </c>
      <c r="L40" s="23">
        <v>0.43478699999999992</v>
      </c>
      <c r="M40" s="23">
        <v>0.82560599999999984</v>
      </c>
      <c r="N40" s="24">
        <v>151.40794700000004</v>
      </c>
      <c r="O40" s="22"/>
      <c r="P40" s="23"/>
      <c r="Q40" s="23"/>
      <c r="R40" s="24"/>
    </row>
    <row r="41" spans="1:18" ht="15.75" x14ac:dyDescent="0.25">
      <c r="A41" s="61" t="s">
        <v>57</v>
      </c>
      <c r="B41" s="14"/>
      <c r="C41" s="14"/>
      <c r="D41" s="14" t="s">
        <v>58</v>
      </c>
      <c r="E41" s="14"/>
      <c r="F41" s="22">
        <v>0.29974899999999999</v>
      </c>
      <c r="G41" s="23">
        <v>2.676E-3</v>
      </c>
      <c r="H41" s="23">
        <v>4.3371E-2</v>
      </c>
      <c r="I41" s="23">
        <v>6.2509999999999996E-2</v>
      </c>
      <c r="J41" s="23">
        <v>0.26225799999999999</v>
      </c>
      <c r="K41" s="23">
        <v>3.2989999999999998E-3</v>
      </c>
      <c r="L41" s="23">
        <v>3.4752999999999999E-2</v>
      </c>
      <c r="M41" s="23">
        <v>7.2042999999999996E-2</v>
      </c>
      <c r="N41" s="24">
        <v>12.05367</v>
      </c>
      <c r="O41" s="22"/>
      <c r="P41" s="23"/>
      <c r="Q41" s="23"/>
      <c r="R41" s="24"/>
    </row>
    <row r="42" spans="1:18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4"/>
      <c r="O42" s="22"/>
      <c r="P42" s="23"/>
      <c r="Q42" s="23"/>
      <c r="R42" s="24"/>
    </row>
    <row r="43" spans="1:18" ht="19.5" thickBot="1" x14ac:dyDescent="0.35">
      <c r="A43" s="61"/>
      <c r="B43" s="25" t="s">
        <v>59</v>
      </c>
      <c r="C43" s="14"/>
      <c r="D43" s="25"/>
      <c r="E43" s="14"/>
      <c r="F43" s="26">
        <f t="shared" ref="F43:R43" si="5">SUM(F35,F26,F18,F11,F4)</f>
        <v>4201.7870555322143</v>
      </c>
      <c r="G43" s="27">
        <f t="shared" si="5"/>
        <v>2156.2941414027568</v>
      </c>
      <c r="H43" s="27">
        <f t="shared" si="5"/>
        <v>8810.924108959287</v>
      </c>
      <c r="I43" s="27">
        <f t="shared" si="5"/>
        <v>8455.4368017411234</v>
      </c>
      <c r="J43" s="27">
        <f t="shared" si="5"/>
        <v>3270.0054598212068</v>
      </c>
      <c r="K43" s="27">
        <f t="shared" si="5"/>
        <v>131646.57306484785</v>
      </c>
      <c r="L43" s="27">
        <f t="shared" si="5"/>
        <v>4374.048732576467</v>
      </c>
      <c r="M43" s="27">
        <f t="shared" si="5"/>
        <v>2457.6855901991853</v>
      </c>
      <c r="N43" s="28">
        <f t="shared" si="5"/>
        <v>24480.476490315308</v>
      </c>
      <c r="O43" s="26">
        <f t="shared" si="5"/>
        <v>0</v>
      </c>
      <c r="P43" s="27">
        <f t="shared" si="5"/>
        <v>0</v>
      </c>
      <c r="Q43" s="27">
        <f t="shared" si="5"/>
        <v>0</v>
      </c>
      <c r="R43" s="28">
        <f t="shared" si="5"/>
        <v>0</v>
      </c>
    </row>
    <row r="44" spans="1:18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</row>
    <row r="45" spans="1:18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</row>
    <row r="46" spans="1:18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METALES PESADOS</v>
      </c>
      <c r="G46" s="199"/>
      <c r="H46" s="199"/>
      <c r="I46" s="199"/>
      <c r="J46" s="199"/>
      <c r="K46" s="199"/>
      <c r="L46" s="199"/>
      <c r="M46" s="199"/>
      <c r="N46" s="200"/>
      <c r="O46" s="209" t="str">
        <f>O$2</f>
        <v>PARTÍCULAS</v>
      </c>
      <c r="P46" s="210"/>
      <c r="Q46" s="210"/>
      <c r="R46" s="211"/>
    </row>
    <row r="47" spans="1:18" s="8" customFormat="1" ht="15.75" thickBot="1" x14ac:dyDescent="0.3">
      <c r="A47" s="174"/>
      <c r="B47" s="32"/>
      <c r="C47" s="32"/>
      <c r="D47" s="32"/>
      <c r="E47" s="9"/>
      <c r="F47" s="11" t="str">
        <f t="shared" ref="F47:R47" si="6">F$3</f>
        <v>As (kg)</v>
      </c>
      <c r="G47" s="12" t="str">
        <f t="shared" si="6"/>
        <v>Cd (kg)</v>
      </c>
      <c r="H47" s="12" t="str">
        <f t="shared" si="6"/>
        <v>Cr (kg)</v>
      </c>
      <c r="I47" s="12" t="str">
        <f t="shared" si="6"/>
        <v>Cu (kg)</v>
      </c>
      <c r="J47" s="12" t="str">
        <f t="shared" si="6"/>
        <v>Hg (kg)</v>
      </c>
      <c r="K47" s="12" t="str">
        <f t="shared" si="6"/>
        <v>Ni (kg)</v>
      </c>
      <c r="L47" s="12" t="str">
        <f t="shared" si="6"/>
        <v>Pb (kg)</v>
      </c>
      <c r="M47" s="12" t="str">
        <f t="shared" si="6"/>
        <v>Se (kg)</v>
      </c>
      <c r="N47" s="13" t="str">
        <f t="shared" si="6"/>
        <v>Zn (kg)</v>
      </c>
      <c r="O47" s="98" t="str">
        <f t="shared" si="6"/>
        <v>PM2,5 (t)</v>
      </c>
      <c r="P47" s="99" t="str">
        <f t="shared" si="6"/>
        <v>PM10 (t)</v>
      </c>
      <c r="Q47" s="99" t="str">
        <f t="shared" si="6"/>
        <v>PST (t)</v>
      </c>
      <c r="R47" s="100" t="str">
        <f t="shared" si="6"/>
        <v>BC (t)</v>
      </c>
    </row>
    <row r="48" spans="1:18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R48" si="7">SUM(F49:F54)</f>
        <v>56.958165999999999</v>
      </c>
      <c r="G48" s="17">
        <f t="shared" si="7"/>
        <v>16.047488000000001</v>
      </c>
      <c r="H48" s="17">
        <f t="shared" si="7"/>
        <v>1037.9481539999997</v>
      </c>
      <c r="I48" s="17">
        <f t="shared" si="7"/>
        <v>160.52790100000001</v>
      </c>
      <c r="J48" s="17">
        <f t="shared" si="7"/>
        <v>13.292026999999996</v>
      </c>
      <c r="K48" s="17">
        <f t="shared" si="7"/>
        <v>10292.509786000002</v>
      </c>
      <c r="L48" s="17">
        <f t="shared" si="7"/>
        <v>575.10550400000022</v>
      </c>
      <c r="M48" s="17">
        <f t="shared" si="7"/>
        <v>6.7860639999999997</v>
      </c>
      <c r="N48" s="19">
        <f t="shared" si="7"/>
        <v>366.70857100000006</v>
      </c>
      <c r="O48" s="16">
        <f t="shared" si="7"/>
        <v>0</v>
      </c>
      <c r="P48" s="17">
        <f t="shared" si="7"/>
        <v>0</v>
      </c>
      <c r="Q48" s="17">
        <f>SUM(Q49:Q54)</f>
        <v>0</v>
      </c>
      <c r="R48" s="19">
        <f t="shared" si="7"/>
        <v>0</v>
      </c>
    </row>
    <row r="49" spans="1:18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4"/>
      <c r="O49" s="22"/>
      <c r="P49" s="23"/>
      <c r="Q49" s="23"/>
      <c r="R49" s="24"/>
    </row>
    <row r="50" spans="1:18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4"/>
      <c r="O50" s="22"/>
      <c r="P50" s="23"/>
      <c r="Q50" s="23"/>
      <c r="R50" s="24"/>
    </row>
    <row r="51" spans="1:18" ht="15.75" x14ac:dyDescent="0.25">
      <c r="A51" s="61" t="s">
        <v>65</v>
      </c>
      <c r="B51" s="14"/>
      <c r="C51" s="14"/>
      <c r="D51" s="14" t="s">
        <v>17</v>
      </c>
      <c r="E51" s="33"/>
      <c r="F51" s="22">
        <v>56.824601999999999</v>
      </c>
      <c r="G51" s="23">
        <v>16.042576000000004</v>
      </c>
      <c r="H51" s="23">
        <v>1037.7610049999998</v>
      </c>
      <c r="I51" s="23">
        <v>160.36590900000002</v>
      </c>
      <c r="J51" s="23">
        <v>13.075576999999996</v>
      </c>
      <c r="K51" s="23">
        <v>10292.483007000003</v>
      </c>
      <c r="L51" s="23">
        <v>575.03717600000016</v>
      </c>
      <c r="M51" s="23">
        <v>6.6286439999999995</v>
      </c>
      <c r="N51" s="24">
        <v>348.21711300000004</v>
      </c>
      <c r="O51" s="22"/>
      <c r="P51" s="23"/>
      <c r="Q51" s="23"/>
      <c r="R51" s="24"/>
    </row>
    <row r="52" spans="1:18" ht="15.75" x14ac:dyDescent="0.25">
      <c r="A52" s="61" t="s">
        <v>66</v>
      </c>
      <c r="B52" s="14"/>
      <c r="C52" s="14"/>
      <c r="D52" s="14" t="s">
        <v>67</v>
      </c>
      <c r="E52" s="33"/>
      <c r="F52" s="22">
        <v>9.5156999999999964E-2</v>
      </c>
      <c r="G52" s="23">
        <v>7.2800000000000035E-4</v>
      </c>
      <c r="H52" s="23">
        <v>0.10755999999999999</v>
      </c>
      <c r="I52" s="23">
        <v>6.9594000000000003E-2</v>
      </c>
      <c r="J52" s="23">
        <v>0.14258400000000002</v>
      </c>
      <c r="K52" s="23">
        <v>3.0779999999999996E-3</v>
      </c>
      <c r="L52" s="23">
        <v>7.5949999999999993E-3</v>
      </c>
      <c r="M52" s="23">
        <v>9.6879999999999987E-3</v>
      </c>
      <c r="N52" s="24">
        <v>0.22580900000000004</v>
      </c>
      <c r="O52" s="22"/>
      <c r="P52" s="23"/>
      <c r="Q52" s="23"/>
      <c r="R52" s="24"/>
    </row>
    <row r="53" spans="1:18" ht="15.75" x14ac:dyDescent="0.25">
      <c r="A53" s="61" t="s">
        <v>68</v>
      </c>
      <c r="B53" s="14"/>
      <c r="C53" s="14"/>
      <c r="D53" s="14" t="s">
        <v>21</v>
      </c>
      <c r="E53" s="33"/>
      <c r="F53" s="22">
        <v>3.8406999999999997E-2</v>
      </c>
      <c r="G53" s="23">
        <v>4.1840000000000011E-3</v>
      </c>
      <c r="H53" s="23">
        <v>7.9588999999999979E-2</v>
      </c>
      <c r="I53" s="23">
        <v>9.2397999999999994E-2</v>
      </c>
      <c r="J53" s="23">
        <v>7.3865999999999973E-2</v>
      </c>
      <c r="K53" s="23">
        <v>2.3700999999999993E-2</v>
      </c>
      <c r="L53" s="23">
        <v>6.0733000000000002E-2</v>
      </c>
      <c r="M53" s="23">
        <v>0.14773199999999997</v>
      </c>
      <c r="N53" s="24">
        <v>18.265649</v>
      </c>
      <c r="O53" s="22"/>
      <c r="P53" s="23"/>
      <c r="Q53" s="23"/>
      <c r="R53" s="24"/>
    </row>
    <row r="54" spans="1:18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4"/>
      <c r="O54" s="22"/>
      <c r="P54" s="23"/>
      <c r="Q54" s="23"/>
      <c r="R54" s="24"/>
    </row>
    <row r="55" spans="1:18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4"/>
      <c r="O55" s="22"/>
      <c r="P55" s="23"/>
      <c r="Q55" s="23"/>
      <c r="R55" s="24"/>
    </row>
    <row r="56" spans="1:18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R56" si="8">SUM(F57:F61)</f>
        <v>92.370782999999989</v>
      </c>
      <c r="G56" s="17">
        <f t="shared" si="8"/>
        <v>1119.6395620000001</v>
      </c>
      <c r="H56" s="17">
        <f t="shared" si="8"/>
        <v>2114.2459630000003</v>
      </c>
      <c r="I56" s="17">
        <f t="shared" si="8"/>
        <v>874.27287200000001</v>
      </c>
      <c r="J56" s="17">
        <f t="shared" si="8"/>
        <v>142.04943299999999</v>
      </c>
      <c r="K56" s="17">
        <f t="shared" si="8"/>
        <v>409.81598900000012</v>
      </c>
      <c r="L56" s="17">
        <f t="shared" si="8"/>
        <v>4677.901769000001</v>
      </c>
      <c r="M56" s="17">
        <f t="shared" si="8"/>
        <v>67.528025000000028</v>
      </c>
      <c r="N56" s="19">
        <f t="shared" si="8"/>
        <v>46332.468741999983</v>
      </c>
      <c r="O56" s="16">
        <f t="shared" si="8"/>
        <v>0</v>
      </c>
      <c r="P56" s="17">
        <f t="shared" si="8"/>
        <v>0</v>
      </c>
      <c r="Q56" s="17">
        <f>SUM(Q57:Q61)</f>
        <v>0</v>
      </c>
      <c r="R56" s="19">
        <f t="shared" si="8"/>
        <v>0</v>
      </c>
    </row>
    <row r="57" spans="1:18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23"/>
      <c r="I57" s="23"/>
      <c r="J57" s="23"/>
      <c r="K57" s="23"/>
      <c r="L57" s="23"/>
      <c r="M57" s="23"/>
      <c r="N57" s="24"/>
      <c r="O57" s="22"/>
      <c r="P57" s="23"/>
      <c r="Q57" s="23"/>
      <c r="R57" s="24"/>
    </row>
    <row r="58" spans="1:18" ht="15.75" x14ac:dyDescent="0.25">
      <c r="A58" s="61" t="s">
        <v>75</v>
      </c>
      <c r="B58" s="14"/>
      <c r="C58" s="14"/>
      <c r="D58" s="14" t="s">
        <v>17</v>
      </c>
      <c r="E58" s="33"/>
      <c r="F58" s="22">
        <v>81.289640999999989</v>
      </c>
      <c r="G58" s="23">
        <v>361.45573499999995</v>
      </c>
      <c r="H58" s="23">
        <v>772.8437990000001</v>
      </c>
      <c r="I58" s="23">
        <v>524.34188999999992</v>
      </c>
      <c r="J58" s="23">
        <v>109.38920899999999</v>
      </c>
      <c r="K58" s="23">
        <v>293.17232800000011</v>
      </c>
      <c r="L58" s="23">
        <v>3103.2122850000005</v>
      </c>
      <c r="M58" s="23">
        <v>38.367095000000013</v>
      </c>
      <c r="N58" s="24">
        <v>16471.690065999999</v>
      </c>
      <c r="O58" s="22"/>
      <c r="P58" s="23"/>
      <c r="Q58" s="23"/>
      <c r="R58" s="24"/>
    </row>
    <row r="59" spans="1:18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4"/>
      <c r="O59" s="22"/>
      <c r="P59" s="23"/>
      <c r="Q59" s="23"/>
      <c r="R59" s="24"/>
    </row>
    <row r="60" spans="1:18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4"/>
      <c r="O60" s="22"/>
      <c r="P60" s="23"/>
      <c r="Q60" s="23"/>
      <c r="R60" s="24"/>
    </row>
    <row r="61" spans="1:18" ht="15.75" x14ac:dyDescent="0.25">
      <c r="A61" s="61" t="s">
        <v>78</v>
      </c>
      <c r="B61" s="14"/>
      <c r="C61" s="14"/>
      <c r="D61" s="14" t="s">
        <v>79</v>
      </c>
      <c r="E61" s="33"/>
      <c r="F61" s="22">
        <v>11.081141999999996</v>
      </c>
      <c r="G61" s="23">
        <v>758.18382700000006</v>
      </c>
      <c r="H61" s="23">
        <v>1341.4021640000001</v>
      </c>
      <c r="I61" s="23">
        <v>349.93098200000003</v>
      </c>
      <c r="J61" s="23">
        <v>32.660224000000007</v>
      </c>
      <c r="K61" s="23">
        <v>116.64366100000002</v>
      </c>
      <c r="L61" s="23">
        <v>1574.6894840000002</v>
      </c>
      <c r="M61" s="23">
        <v>29.160930000000011</v>
      </c>
      <c r="N61" s="24">
        <v>29860.778675999987</v>
      </c>
      <c r="O61" s="22"/>
      <c r="P61" s="23"/>
      <c r="Q61" s="23"/>
      <c r="R61" s="24"/>
    </row>
    <row r="62" spans="1:18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4"/>
      <c r="O62" s="22"/>
      <c r="P62" s="23"/>
      <c r="Q62" s="23"/>
      <c r="R62" s="24"/>
    </row>
    <row r="63" spans="1:18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R63" si="9">SUM(F64:F68)</f>
        <v>2.0328599999999994</v>
      </c>
      <c r="G63" s="17">
        <f t="shared" si="9"/>
        <v>0.34556599999999993</v>
      </c>
      <c r="H63" s="17">
        <f t="shared" si="9"/>
        <v>8.4264830000000011</v>
      </c>
      <c r="I63" s="17">
        <f t="shared" si="9"/>
        <v>6.353339000000001</v>
      </c>
      <c r="J63" s="17">
        <f t="shared" si="9"/>
        <v>2.214874</v>
      </c>
      <c r="K63" s="17">
        <f t="shared" si="9"/>
        <v>137.28432000000001</v>
      </c>
      <c r="L63" s="17">
        <f t="shared" si="9"/>
        <v>10.144582999999997</v>
      </c>
      <c r="M63" s="17">
        <f t="shared" si="9"/>
        <v>4.229051000000001</v>
      </c>
      <c r="N63" s="19">
        <f t="shared" si="9"/>
        <v>929.64193900000032</v>
      </c>
      <c r="O63" s="16">
        <f t="shared" si="9"/>
        <v>0</v>
      </c>
      <c r="P63" s="17">
        <f t="shared" si="9"/>
        <v>0</v>
      </c>
      <c r="Q63" s="17">
        <f>SUM(Q64:Q68)</f>
        <v>0</v>
      </c>
      <c r="R63" s="19">
        <f t="shared" si="9"/>
        <v>0</v>
      </c>
    </row>
    <row r="64" spans="1:18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4"/>
      <c r="O64" s="22"/>
      <c r="P64" s="23"/>
      <c r="Q64" s="23"/>
      <c r="R64" s="24"/>
    </row>
    <row r="65" spans="1:18" ht="15.75" x14ac:dyDescent="0.25">
      <c r="A65" s="61" t="s">
        <v>83</v>
      </c>
      <c r="B65" s="14"/>
      <c r="C65" s="14"/>
      <c r="D65" s="14" t="s">
        <v>17</v>
      </c>
      <c r="E65" s="33"/>
      <c r="F65" s="22">
        <v>0.823488</v>
      </c>
      <c r="G65" s="23">
        <v>0.10944399999999999</v>
      </c>
      <c r="H65" s="23">
        <v>7.5248999999999996E-2</v>
      </c>
      <c r="I65" s="23">
        <v>4.7292000000000022E-2</v>
      </c>
      <c r="J65" s="23">
        <v>0.42105500000000007</v>
      </c>
      <c r="K65" s="23">
        <v>72.325958999999997</v>
      </c>
      <c r="L65" s="23">
        <v>3.621967999999999</v>
      </c>
      <c r="M65" s="23">
        <v>0.69325400000000015</v>
      </c>
      <c r="N65" s="24">
        <v>1.8138749999999995</v>
      </c>
      <c r="O65" s="22"/>
      <c r="P65" s="23"/>
      <c r="Q65" s="23"/>
      <c r="R65" s="24"/>
    </row>
    <row r="66" spans="1:18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4"/>
      <c r="O66" s="22"/>
      <c r="P66" s="23"/>
      <c r="Q66" s="23"/>
      <c r="R66" s="24"/>
    </row>
    <row r="67" spans="1:18" ht="15.75" x14ac:dyDescent="0.25">
      <c r="A67" s="61" t="s">
        <v>85</v>
      </c>
      <c r="B67" s="14"/>
      <c r="C67" s="14"/>
      <c r="D67" s="14" t="s">
        <v>21</v>
      </c>
      <c r="E67" s="33"/>
      <c r="F67" s="22">
        <v>1.2093719999999997</v>
      </c>
      <c r="G67" s="23">
        <v>0.23612199999999997</v>
      </c>
      <c r="H67" s="23">
        <v>8.3512340000000016</v>
      </c>
      <c r="I67" s="23">
        <v>6.3060470000000013</v>
      </c>
      <c r="J67" s="23">
        <v>1.7938189999999998</v>
      </c>
      <c r="K67" s="23">
        <v>64.958361000000011</v>
      </c>
      <c r="L67" s="23">
        <v>6.5226149999999992</v>
      </c>
      <c r="M67" s="23">
        <v>3.5357970000000005</v>
      </c>
      <c r="N67" s="24">
        <v>927.82806400000027</v>
      </c>
      <c r="O67" s="22"/>
      <c r="P67" s="23"/>
      <c r="Q67" s="23"/>
      <c r="R67" s="24"/>
    </row>
    <row r="68" spans="1:18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4"/>
      <c r="O68" s="22"/>
      <c r="P68" s="23"/>
      <c r="Q68" s="23"/>
      <c r="R68" s="24"/>
    </row>
    <row r="69" spans="1:18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4"/>
      <c r="O69" s="22"/>
      <c r="P69" s="23"/>
      <c r="Q69" s="23"/>
      <c r="R69" s="24"/>
    </row>
    <row r="70" spans="1:18" ht="19.5" thickBot="1" x14ac:dyDescent="0.35">
      <c r="A70" s="61"/>
      <c r="B70" s="25" t="s">
        <v>87</v>
      </c>
      <c r="C70" s="14"/>
      <c r="D70" s="14"/>
      <c r="E70" s="33"/>
      <c r="F70" s="26">
        <f t="shared" ref="F70:R70" si="10">SUM(F63,F56,F48)</f>
        <v>151.36180899999999</v>
      </c>
      <c r="G70" s="27">
        <f t="shared" si="10"/>
        <v>1136.032616</v>
      </c>
      <c r="H70" s="27">
        <f t="shared" si="10"/>
        <v>3160.6206000000002</v>
      </c>
      <c r="I70" s="27">
        <f t="shared" si="10"/>
        <v>1041.1541119999999</v>
      </c>
      <c r="J70" s="27">
        <f t="shared" si="10"/>
        <v>157.55633399999999</v>
      </c>
      <c r="K70" s="27">
        <f t="shared" si="10"/>
        <v>10839.610095000002</v>
      </c>
      <c r="L70" s="27">
        <f t="shared" si="10"/>
        <v>5263.1518560000013</v>
      </c>
      <c r="M70" s="27">
        <f t="shared" si="10"/>
        <v>78.543140000000022</v>
      </c>
      <c r="N70" s="28">
        <f t="shared" si="10"/>
        <v>47628.819251999987</v>
      </c>
      <c r="O70" s="26">
        <f t="shared" si="10"/>
        <v>0</v>
      </c>
      <c r="P70" s="27">
        <f t="shared" si="10"/>
        <v>0</v>
      </c>
      <c r="Q70" s="27">
        <f t="shared" si="10"/>
        <v>0</v>
      </c>
      <c r="R70" s="28">
        <f t="shared" si="10"/>
        <v>0</v>
      </c>
    </row>
    <row r="71" spans="1:18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</row>
    <row r="72" spans="1:18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</row>
    <row r="73" spans="1:18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METALES PESADOS</v>
      </c>
      <c r="G73" s="199"/>
      <c r="H73" s="199"/>
      <c r="I73" s="199"/>
      <c r="J73" s="199"/>
      <c r="K73" s="199"/>
      <c r="L73" s="199"/>
      <c r="M73" s="199"/>
      <c r="N73" s="200"/>
      <c r="O73" s="209" t="str">
        <f>O$2</f>
        <v>PARTÍCULAS</v>
      </c>
      <c r="P73" s="199"/>
      <c r="Q73" s="199"/>
      <c r="R73" s="200"/>
    </row>
    <row r="74" spans="1:18" ht="15.75" thickBot="1" x14ac:dyDescent="0.3">
      <c r="A74" s="174"/>
      <c r="B74" s="32"/>
      <c r="C74" s="32"/>
      <c r="D74" s="32"/>
      <c r="E74" s="9"/>
      <c r="F74" s="11" t="str">
        <f t="shared" ref="F74:R74" si="11">F$3</f>
        <v>As (kg)</v>
      </c>
      <c r="G74" s="12" t="str">
        <f t="shared" si="11"/>
        <v>Cd (kg)</v>
      </c>
      <c r="H74" s="12" t="str">
        <f t="shared" si="11"/>
        <v>Cr (kg)</v>
      </c>
      <c r="I74" s="12" t="str">
        <f t="shared" si="11"/>
        <v>Cu (kg)</v>
      </c>
      <c r="J74" s="12" t="str">
        <f t="shared" si="11"/>
        <v>Hg (kg)</v>
      </c>
      <c r="K74" s="12" t="str">
        <f t="shared" si="11"/>
        <v>Ni (kg)</v>
      </c>
      <c r="L74" s="12" t="str">
        <f t="shared" si="11"/>
        <v>Pb (kg)</v>
      </c>
      <c r="M74" s="12" t="str">
        <f t="shared" si="11"/>
        <v>Se (kg)</v>
      </c>
      <c r="N74" s="13" t="str">
        <f t="shared" si="11"/>
        <v>Zn (kg)</v>
      </c>
      <c r="O74" s="98" t="str">
        <f t="shared" si="11"/>
        <v>PM2,5 (t)</v>
      </c>
      <c r="P74" s="99" t="str">
        <f t="shared" si="11"/>
        <v>PM10 (t)</v>
      </c>
      <c r="Q74" s="99" t="str">
        <f t="shared" si="11"/>
        <v>PST (t)</v>
      </c>
      <c r="R74" s="100" t="str">
        <f t="shared" si="11"/>
        <v>BC (t)</v>
      </c>
    </row>
    <row r="75" spans="1:18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R75" si="12">SUM(F76:F81)</f>
        <v>536.29934146034589</v>
      </c>
      <c r="G75" s="17">
        <f t="shared" si="12"/>
        <v>2762.7182270673452</v>
      </c>
      <c r="H75" s="17">
        <f t="shared" si="12"/>
        <v>3283.7013928484807</v>
      </c>
      <c r="I75" s="17">
        <f t="shared" si="12"/>
        <v>3555.9097808626407</v>
      </c>
      <c r="J75" s="17">
        <f t="shared" si="12"/>
        <v>2513.3383252671197</v>
      </c>
      <c r="K75" s="17">
        <f t="shared" si="12"/>
        <v>24449.446365956686</v>
      </c>
      <c r="L75" s="17">
        <f t="shared" si="12"/>
        <v>30550.638508473316</v>
      </c>
      <c r="M75" s="17">
        <f t="shared" si="12"/>
        <v>296.47303006246557</v>
      </c>
      <c r="N75" s="19">
        <f t="shared" si="12"/>
        <v>38909.726766111387</v>
      </c>
      <c r="O75" s="16">
        <f t="shared" si="12"/>
        <v>0</v>
      </c>
      <c r="P75" s="17">
        <f t="shared" si="12"/>
        <v>0</v>
      </c>
      <c r="Q75" s="17">
        <f>SUM(Q76:Q81)</f>
        <v>0</v>
      </c>
      <c r="R75" s="19">
        <f t="shared" si="12"/>
        <v>0</v>
      </c>
    </row>
    <row r="76" spans="1:18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40"/>
      <c r="O76" s="38"/>
      <c r="P76" s="39"/>
      <c r="Q76" s="39"/>
      <c r="R76" s="40"/>
    </row>
    <row r="77" spans="1:18" ht="15.75" x14ac:dyDescent="0.25">
      <c r="A77" s="61" t="s">
        <v>92</v>
      </c>
      <c r="B77" s="14"/>
      <c r="C77" s="14"/>
      <c r="D77" s="14" t="s">
        <v>15</v>
      </c>
      <c r="E77" s="33"/>
      <c r="F77" s="38">
        <v>318.48558436395666</v>
      </c>
      <c r="G77" s="39">
        <v>61.150477296039739</v>
      </c>
      <c r="H77" s="39">
        <v>268.25353870675826</v>
      </c>
      <c r="I77" s="39">
        <v>596.00269175516655</v>
      </c>
      <c r="J77" s="39">
        <v>50.315763229664043</v>
      </c>
      <c r="K77" s="39">
        <v>3499.9981891192865</v>
      </c>
      <c r="L77" s="39">
        <v>571.54825945308107</v>
      </c>
      <c r="M77" s="39">
        <v>245.09067049094708</v>
      </c>
      <c r="N77" s="40">
        <v>5231.6133802040476</v>
      </c>
      <c r="O77" s="38"/>
      <c r="P77" s="39"/>
      <c r="Q77" s="39"/>
      <c r="R77" s="40"/>
    </row>
    <row r="78" spans="1:18" ht="15.75" x14ac:dyDescent="0.25">
      <c r="A78" s="61" t="s">
        <v>93</v>
      </c>
      <c r="B78" s="14"/>
      <c r="C78" s="14"/>
      <c r="D78" s="14" t="s">
        <v>17</v>
      </c>
      <c r="E78" s="33"/>
      <c r="F78" s="38">
        <v>202.7279696351892</v>
      </c>
      <c r="G78" s="39">
        <v>2699.2310709867606</v>
      </c>
      <c r="H78" s="39">
        <v>2863.8183668610895</v>
      </c>
      <c r="I78" s="39">
        <v>2914.4161240706107</v>
      </c>
      <c r="J78" s="39">
        <v>2453.970246098856</v>
      </c>
      <c r="K78" s="39">
        <v>19067.82613400411</v>
      </c>
      <c r="L78" s="39">
        <v>29857.759734981562</v>
      </c>
      <c r="M78" s="39">
        <v>45.053573972738462</v>
      </c>
      <c r="N78" s="40">
        <v>33321.769889407668</v>
      </c>
      <c r="O78" s="38"/>
      <c r="P78" s="39"/>
      <c r="Q78" s="39"/>
      <c r="R78" s="40"/>
    </row>
    <row r="79" spans="1:18" ht="15.75" x14ac:dyDescent="0.25">
      <c r="A79" s="61" t="s">
        <v>94</v>
      </c>
      <c r="B79" s="14"/>
      <c r="C79" s="14"/>
      <c r="D79" s="14" t="s">
        <v>19</v>
      </c>
      <c r="E79" s="33"/>
      <c r="F79" s="38">
        <v>11.485100573599997</v>
      </c>
      <c r="G79" s="39">
        <v>1.5078729699450002</v>
      </c>
      <c r="H79" s="39">
        <v>99.678485988632815</v>
      </c>
      <c r="I79" s="39">
        <v>29.90337059886328</v>
      </c>
      <c r="J79" s="39">
        <v>6.4300599779999992</v>
      </c>
      <c r="K79" s="39">
        <v>1245.2067170186874</v>
      </c>
      <c r="L79" s="39">
        <v>79.77411081967</v>
      </c>
      <c r="M79" s="39">
        <v>1.5925916775799998</v>
      </c>
      <c r="N79" s="40">
        <v>179.43533881966999</v>
      </c>
      <c r="O79" s="38"/>
      <c r="P79" s="39"/>
      <c r="Q79" s="39"/>
      <c r="R79" s="40"/>
    </row>
    <row r="80" spans="1:18" ht="15.75" x14ac:dyDescent="0.25">
      <c r="A80" s="61" t="s">
        <v>95</v>
      </c>
      <c r="B80" s="14"/>
      <c r="C80" s="14"/>
      <c r="D80" s="14" t="s">
        <v>21</v>
      </c>
      <c r="E80" s="33"/>
      <c r="F80" s="38">
        <v>3.6006868876000002</v>
      </c>
      <c r="G80" s="39">
        <v>0.8288058145999998</v>
      </c>
      <c r="H80" s="39">
        <v>51.951001292000015</v>
      </c>
      <c r="I80" s="39">
        <v>15.587594438000002</v>
      </c>
      <c r="J80" s="39">
        <v>2.6222559606</v>
      </c>
      <c r="K80" s="39">
        <v>636.41532581460001</v>
      </c>
      <c r="L80" s="39">
        <v>41.556403219000003</v>
      </c>
      <c r="M80" s="39">
        <v>4.7361939211999999</v>
      </c>
      <c r="N80" s="40">
        <v>176.90815767999999</v>
      </c>
      <c r="O80" s="38"/>
      <c r="P80" s="39"/>
      <c r="Q80" s="39"/>
      <c r="R80" s="40"/>
    </row>
    <row r="81" spans="1:18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40"/>
      <c r="O81" s="38"/>
      <c r="P81" s="39"/>
      <c r="Q81" s="39"/>
      <c r="R81" s="40"/>
    </row>
    <row r="82" spans="1:18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40"/>
      <c r="O82" s="38"/>
      <c r="P82" s="39"/>
      <c r="Q82" s="39"/>
      <c r="R82" s="40"/>
    </row>
    <row r="83" spans="1:18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R83" si="13">SUM(F84:F86)</f>
        <v>5.7136315238000002</v>
      </c>
      <c r="G83" s="17">
        <f t="shared" si="13"/>
        <v>1.722702972</v>
      </c>
      <c r="H83" s="17">
        <f t="shared" si="13"/>
        <v>3.6607438155000001</v>
      </c>
      <c r="I83" s="17">
        <f t="shared" si="13"/>
        <v>7.6229606511000005</v>
      </c>
      <c r="J83" s="17">
        <f t="shared" si="13"/>
        <v>0.48953476120999995</v>
      </c>
      <c r="K83" s="17">
        <f t="shared" si="13"/>
        <v>366.07438155</v>
      </c>
      <c r="L83" s="17">
        <f t="shared" si="13"/>
        <v>6.5462712936000003</v>
      </c>
      <c r="M83" s="17">
        <f t="shared" si="13"/>
        <v>2.9573067685999996</v>
      </c>
      <c r="N83" s="19">
        <f t="shared" si="13"/>
        <v>126.044434118</v>
      </c>
      <c r="O83" s="16">
        <f t="shared" si="13"/>
        <v>0</v>
      </c>
      <c r="P83" s="17">
        <f t="shared" si="13"/>
        <v>0</v>
      </c>
      <c r="Q83" s="17">
        <f>SUM(Q84:Q86)</f>
        <v>0</v>
      </c>
      <c r="R83" s="19">
        <f t="shared" si="13"/>
        <v>0</v>
      </c>
    </row>
    <row r="84" spans="1:18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39"/>
      <c r="I84" s="39"/>
      <c r="J84" s="39"/>
      <c r="K84" s="39"/>
      <c r="L84" s="39"/>
      <c r="M84" s="39"/>
      <c r="N84" s="40"/>
      <c r="O84" s="38"/>
      <c r="P84" s="39"/>
      <c r="Q84" s="39"/>
      <c r="R84" s="40"/>
    </row>
    <row r="85" spans="1:18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39"/>
      <c r="I85" s="39"/>
      <c r="J85" s="39"/>
      <c r="K85" s="39"/>
      <c r="L85" s="39"/>
      <c r="M85" s="39"/>
      <c r="N85" s="40"/>
      <c r="O85" s="38"/>
      <c r="P85" s="39"/>
      <c r="Q85" s="39"/>
      <c r="R85" s="40"/>
    </row>
    <row r="86" spans="1:18" ht="15.75" x14ac:dyDescent="0.25">
      <c r="A86" s="61" t="s">
        <v>103</v>
      </c>
      <c r="B86" s="14"/>
      <c r="C86" s="14"/>
      <c r="D86" s="14" t="s">
        <v>104</v>
      </c>
      <c r="E86" s="33"/>
      <c r="F86" s="38">
        <v>5.7136315238000002</v>
      </c>
      <c r="G86" s="39">
        <v>1.722702972</v>
      </c>
      <c r="H86" s="39">
        <v>3.6607438155000001</v>
      </c>
      <c r="I86" s="39">
        <v>7.6229606511000005</v>
      </c>
      <c r="J86" s="39">
        <v>0.48953476120999995</v>
      </c>
      <c r="K86" s="39">
        <v>366.07438155</v>
      </c>
      <c r="L86" s="39">
        <v>6.5462712936000003</v>
      </c>
      <c r="M86" s="39">
        <v>2.9573067685999996</v>
      </c>
      <c r="N86" s="40">
        <v>126.044434118</v>
      </c>
      <c r="O86" s="38"/>
      <c r="P86" s="39"/>
      <c r="Q86" s="39"/>
      <c r="R86" s="40"/>
    </row>
    <row r="87" spans="1:18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40"/>
      <c r="O87" s="38"/>
      <c r="P87" s="39"/>
      <c r="Q87" s="39"/>
      <c r="R87" s="40"/>
    </row>
    <row r="88" spans="1:18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R88" si="14">SUM(F89:F114)</f>
        <v>2219.470342327224</v>
      </c>
      <c r="G88" s="17">
        <f t="shared" si="14"/>
        <v>7450.7409953701363</v>
      </c>
      <c r="H88" s="17">
        <f t="shared" si="14"/>
        <v>2992.9441863923967</v>
      </c>
      <c r="I88" s="17">
        <f t="shared" si="14"/>
        <v>2017.0928192783924</v>
      </c>
      <c r="J88" s="17">
        <f t="shared" si="14"/>
        <v>938.2187808117892</v>
      </c>
      <c r="K88" s="17">
        <f t="shared" si="14"/>
        <v>13897.547862727029</v>
      </c>
      <c r="L88" s="17">
        <f t="shared" si="14"/>
        <v>12488.892342081434</v>
      </c>
      <c r="M88" s="17">
        <f t="shared" si="14"/>
        <v>471.68344605837621</v>
      </c>
      <c r="N88" s="19">
        <f t="shared" si="14"/>
        <v>10710.881482838502</v>
      </c>
      <c r="O88" s="16">
        <f t="shared" si="14"/>
        <v>0</v>
      </c>
      <c r="P88" s="17">
        <f t="shared" si="14"/>
        <v>0</v>
      </c>
      <c r="Q88" s="17">
        <f>SUM(Q89:Q114)</f>
        <v>0</v>
      </c>
      <c r="R88" s="19">
        <f t="shared" si="14"/>
        <v>0</v>
      </c>
    </row>
    <row r="89" spans="1:18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39"/>
      <c r="I89" s="39"/>
      <c r="J89" s="39"/>
      <c r="K89" s="39"/>
      <c r="L89" s="39"/>
      <c r="M89" s="39"/>
      <c r="N89" s="40"/>
      <c r="O89" s="38"/>
      <c r="P89" s="39"/>
      <c r="Q89" s="39"/>
      <c r="R89" s="40"/>
    </row>
    <row r="90" spans="1:18" ht="15.75" x14ac:dyDescent="0.25">
      <c r="A90" s="61" t="s">
        <v>109</v>
      </c>
      <c r="B90" s="14"/>
      <c r="C90" s="14"/>
      <c r="D90" s="14" t="s">
        <v>110</v>
      </c>
      <c r="E90" s="33"/>
      <c r="F90" s="38">
        <v>1.0090106226867399</v>
      </c>
      <c r="G90" s="39">
        <v>1.0090106226867399</v>
      </c>
      <c r="H90" s="39">
        <v>2.0180212477774195</v>
      </c>
      <c r="I90" s="39">
        <v>1.0090106226867399</v>
      </c>
      <c r="J90" s="39">
        <v>0.34338909839076098</v>
      </c>
      <c r="K90" s="39">
        <v>50.441580289175121</v>
      </c>
      <c r="L90" s="39">
        <v>2.0180212477774195</v>
      </c>
      <c r="M90" s="39">
        <v>1.0090106226867399</v>
      </c>
      <c r="N90" s="40">
        <v>0.201802124537348</v>
      </c>
      <c r="O90" s="38"/>
      <c r="P90" s="39"/>
      <c r="Q90" s="39"/>
      <c r="R90" s="40"/>
    </row>
    <row r="91" spans="1:18" ht="15.75" x14ac:dyDescent="0.25">
      <c r="A91" s="61" t="s">
        <v>111</v>
      </c>
      <c r="B91" s="14"/>
      <c r="C91" s="14"/>
      <c r="D91" s="14" t="s">
        <v>112</v>
      </c>
      <c r="E91" s="33"/>
      <c r="F91" s="38">
        <v>203.78658499999997</v>
      </c>
      <c r="G91" s="39">
        <v>95.097184999999982</v>
      </c>
      <c r="H91" s="39">
        <v>747.23359800000003</v>
      </c>
      <c r="I91" s="39"/>
      <c r="J91" s="39"/>
      <c r="K91" s="39">
        <v>339.64072400000003</v>
      </c>
      <c r="L91" s="39">
        <v>4890.9532479999998</v>
      </c>
      <c r="M91" s="39"/>
      <c r="N91" s="40">
        <v>3396.5012890000003</v>
      </c>
      <c r="O91" s="38"/>
      <c r="P91" s="39"/>
      <c r="Q91" s="39"/>
      <c r="R91" s="40"/>
    </row>
    <row r="92" spans="1:18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40"/>
      <c r="O92" s="38"/>
      <c r="P92" s="39"/>
      <c r="Q92" s="39"/>
      <c r="R92" s="40"/>
    </row>
    <row r="93" spans="1:18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39"/>
      <c r="I93" s="39"/>
      <c r="J93" s="39"/>
      <c r="K93" s="39"/>
      <c r="L93" s="39"/>
      <c r="M93" s="39"/>
      <c r="N93" s="40"/>
      <c r="O93" s="38"/>
      <c r="P93" s="39"/>
      <c r="Q93" s="39"/>
      <c r="R93" s="40"/>
    </row>
    <row r="94" spans="1:18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39"/>
      <c r="I94" s="39"/>
      <c r="J94" s="39"/>
      <c r="K94" s="39"/>
      <c r="L94" s="39"/>
      <c r="M94" s="39"/>
      <c r="N94" s="40"/>
      <c r="O94" s="38"/>
      <c r="P94" s="39"/>
      <c r="Q94" s="39"/>
      <c r="R94" s="40"/>
    </row>
    <row r="95" spans="1:18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39"/>
      <c r="I95" s="39"/>
      <c r="J95" s="39"/>
      <c r="K95" s="39"/>
      <c r="L95" s="39"/>
      <c r="M95" s="39"/>
      <c r="N95" s="40"/>
      <c r="O95" s="38"/>
      <c r="P95" s="39"/>
      <c r="Q95" s="39"/>
      <c r="R95" s="40"/>
    </row>
    <row r="96" spans="1:18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39"/>
      <c r="I96" s="39"/>
      <c r="J96" s="39"/>
      <c r="K96" s="39"/>
      <c r="L96" s="39"/>
      <c r="M96" s="39"/>
      <c r="N96" s="40"/>
      <c r="O96" s="38"/>
      <c r="P96" s="39"/>
      <c r="Q96" s="39"/>
      <c r="R96" s="40"/>
    </row>
    <row r="97" spans="1:18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39"/>
      <c r="I97" s="39"/>
      <c r="J97" s="39"/>
      <c r="K97" s="39"/>
      <c r="L97" s="39"/>
      <c r="M97" s="39"/>
      <c r="N97" s="40"/>
      <c r="O97" s="38"/>
      <c r="P97" s="39"/>
      <c r="Q97" s="39"/>
      <c r="R97" s="40"/>
    </row>
    <row r="98" spans="1:18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39"/>
      <c r="I98" s="39"/>
      <c r="J98" s="39"/>
      <c r="K98" s="39"/>
      <c r="L98" s="39"/>
      <c r="M98" s="39"/>
      <c r="N98" s="40"/>
      <c r="O98" s="38"/>
      <c r="P98" s="39"/>
      <c r="Q98" s="39"/>
      <c r="R98" s="40"/>
    </row>
    <row r="99" spans="1:18" ht="15.75" x14ac:dyDescent="0.25">
      <c r="A99" s="61" t="s">
        <v>127</v>
      </c>
      <c r="B99" s="14"/>
      <c r="C99" s="14"/>
      <c r="D99" s="14" t="s">
        <v>128</v>
      </c>
      <c r="E99" s="33"/>
      <c r="F99" s="38">
        <v>1781.9631730000003</v>
      </c>
      <c r="G99" s="39">
        <v>7126.0582169999998</v>
      </c>
      <c r="H99" s="39">
        <v>1786.1350480000001</v>
      </c>
      <c r="I99" s="39">
        <v>1781.4247150000001</v>
      </c>
      <c r="J99" s="39">
        <v>854.90227100000004</v>
      </c>
      <c r="K99" s="39">
        <v>1786.4042780000002</v>
      </c>
      <c r="L99" s="39">
        <v>7135.3887519999989</v>
      </c>
      <c r="M99" s="39">
        <v>240.82320800000002</v>
      </c>
      <c r="N99" s="40">
        <v>7138.8430739999985</v>
      </c>
      <c r="O99" s="38"/>
      <c r="P99" s="39"/>
      <c r="Q99" s="39"/>
      <c r="R99" s="40"/>
    </row>
    <row r="100" spans="1:18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39"/>
      <c r="I100" s="39"/>
      <c r="J100" s="39"/>
      <c r="K100" s="39"/>
      <c r="L100" s="39"/>
      <c r="M100" s="39"/>
      <c r="N100" s="40"/>
      <c r="O100" s="38"/>
      <c r="P100" s="39"/>
      <c r="Q100" s="39"/>
      <c r="R100" s="40"/>
    </row>
    <row r="101" spans="1:18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39"/>
      <c r="I101" s="39"/>
      <c r="J101" s="39"/>
      <c r="K101" s="39"/>
      <c r="L101" s="39"/>
      <c r="M101" s="39"/>
      <c r="N101" s="40"/>
      <c r="O101" s="38"/>
      <c r="P101" s="39"/>
      <c r="Q101" s="39"/>
      <c r="R101" s="40"/>
    </row>
    <row r="102" spans="1:18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39"/>
      <c r="I102" s="39"/>
      <c r="J102" s="39"/>
      <c r="K102" s="39"/>
      <c r="L102" s="39"/>
      <c r="M102" s="39"/>
      <c r="N102" s="40"/>
      <c r="O102" s="38"/>
      <c r="P102" s="39"/>
      <c r="Q102" s="39"/>
      <c r="R102" s="40"/>
    </row>
    <row r="103" spans="1:18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39"/>
      <c r="I103" s="39"/>
      <c r="J103" s="39"/>
      <c r="K103" s="39"/>
      <c r="L103" s="39"/>
      <c r="M103" s="39"/>
      <c r="N103" s="40"/>
      <c r="O103" s="38"/>
      <c r="P103" s="39"/>
      <c r="Q103" s="39"/>
      <c r="R103" s="40"/>
    </row>
    <row r="104" spans="1:18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39"/>
      <c r="I104" s="39"/>
      <c r="J104" s="39"/>
      <c r="K104" s="39"/>
      <c r="L104" s="39"/>
      <c r="M104" s="39"/>
      <c r="N104" s="40"/>
      <c r="O104" s="38"/>
      <c r="P104" s="39"/>
      <c r="Q104" s="39"/>
      <c r="R104" s="40"/>
    </row>
    <row r="105" spans="1:18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39"/>
      <c r="I105" s="39"/>
      <c r="J105" s="39"/>
      <c r="K105" s="39"/>
      <c r="L105" s="39"/>
      <c r="M105" s="39"/>
      <c r="N105" s="40"/>
      <c r="O105" s="38"/>
      <c r="P105" s="39"/>
      <c r="Q105" s="39"/>
      <c r="R105" s="40"/>
    </row>
    <row r="106" spans="1:18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39"/>
      <c r="I106" s="39"/>
      <c r="J106" s="39"/>
      <c r="K106" s="39"/>
      <c r="L106" s="39"/>
      <c r="M106" s="39"/>
      <c r="N106" s="40"/>
      <c r="O106" s="38"/>
      <c r="P106" s="39"/>
      <c r="Q106" s="39"/>
      <c r="R106" s="40"/>
    </row>
    <row r="107" spans="1:18" ht="15.75" x14ac:dyDescent="0.25">
      <c r="A107" s="61" t="s">
        <v>143</v>
      </c>
      <c r="B107" s="14"/>
      <c r="C107" s="14"/>
      <c r="D107" s="14" t="s">
        <v>144</v>
      </c>
      <c r="E107" s="33"/>
      <c r="F107" s="38">
        <v>210.30164299999993</v>
      </c>
      <c r="G107" s="39">
        <v>210.30164299999993</v>
      </c>
      <c r="H107" s="39">
        <v>420.77234300000015</v>
      </c>
      <c r="I107" s="39">
        <v>210.30164299999993</v>
      </c>
      <c r="J107" s="39">
        <v>72.98113699999999</v>
      </c>
      <c r="K107" s="39">
        <v>10518.46335</v>
      </c>
      <c r="L107" s="39">
        <v>420.77234300000015</v>
      </c>
      <c r="M107" s="39">
        <v>210.30164299999993</v>
      </c>
      <c r="N107" s="40">
        <v>42.094143000000003</v>
      </c>
      <c r="O107" s="38"/>
      <c r="P107" s="39"/>
      <c r="Q107" s="39"/>
      <c r="R107" s="40"/>
    </row>
    <row r="108" spans="1:18" ht="15.75" x14ac:dyDescent="0.25">
      <c r="A108" s="61" t="s">
        <v>145</v>
      </c>
      <c r="B108" s="14"/>
      <c r="C108" s="14"/>
      <c r="D108" s="14" t="s">
        <v>146</v>
      </c>
      <c r="E108" s="33"/>
      <c r="F108" s="38">
        <v>13.121039</v>
      </c>
      <c r="G108" s="39">
        <v>13.121039</v>
      </c>
      <c r="H108" s="39">
        <v>26.252626000000003</v>
      </c>
      <c r="I108" s="39">
        <v>13.121039</v>
      </c>
      <c r="J108" s="39">
        <v>8.2959159999999983</v>
      </c>
      <c r="K108" s="39">
        <v>656.26296200000002</v>
      </c>
      <c r="L108" s="39">
        <v>26.252626000000003</v>
      </c>
      <c r="M108" s="39">
        <v>13.121039</v>
      </c>
      <c r="N108" s="40">
        <v>2.6263190000000001</v>
      </c>
      <c r="O108" s="38"/>
      <c r="P108" s="39"/>
      <c r="Q108" s="39"/>
      <c r="R108" s="40"/>
    </row>
    <row r="109" spans="1:18" ht="15.75" x14ac:dyDescent="0.25">
      <c r="A109" s="61" t="s">
        <v>147</v>
      </c>
      <c r="B109" s="14"/>
      <c r="C109" s="14"/>
      <c r="D109" s="14" t="s">
        <v>148</v>
      </c>
      <c r="E109" s="33"/>
      <c r="F109" s="38">
        <v>3.3779330000000001</v>
      </c>
      <c r="G109" s="39">
        <v>3.3779330000000001</v>
      </c>
      <c r="H109" s="39">
        <v>6.7585789999999966</v>
      </c>
      <c r="I109" s="39">
        <v>3.3779330000000001</v>
      </c>
      <c r="J109" s="39">
        <v>1.1740679999999999</v>
      </c>
      <c r="K109" s="39">
        <v>168.95094500000002</v>
      </c>
      <c r="L109" s="39">
        <v>6.7585789999999966</v>
      </c>
      <c r="M109" s="39">
        <v>3.3779330000000001</v>
      </c>
      <c r="N109" s="40">
        <v>0.67612699999999992</v>
      </c>
      <c r="O109" s="38"/>
      <c r="P109" s="39"/>
      <c r="Q109" s="39"/>
      <c r="R109" s="40"/>
    </row>
    <row r="110" spans="1:18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39"/>
      <c r="I110" s="39"/>
      <c r="J110" s="39"/>
      <c r="K110" s="39"/>
      <c r="L110" s="39"/>
      <c r="M110" s="39"/>
      <c r="N110" s="40"/>
      <c r="O110" s="38"/>
      <c r="P110" s="39"/>
      <c r="Q110" s="39"/>
      <c r="R110" s="40"/>
    </row>
    <row r="111" spans="1:18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40"/>
      <c r="O111" s="38"/>
      <c r="P111" s="39"/>
      <c r="Q111" s="39"/>
      <c r="R111" s="40"/>
    </row>
    <row r="112" spans="1:18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40"/>
      <c r="O112" s="38"/>
      <c r="P112" s="39"/>
      <c r="Q112" s="39"/>
      <c r="R112" s="40"/>
    </row>
    <row r="113" spans="1:18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40"/>
      <c r="O113" s="38"/>
      <c r="P113" s="39"/>
      <c r="Q113" s="39"/>
      <c r="R113" s="40"/>
    </row>
    <row r="114" spans="1:18" ht="15.75" x14ac:dyDescent="0.25">
      <c r="A114" s="61" t="s">
        <v>157</v>
      </c>
      <c r="B114" s="14"/>
      <c r="C114" s="14"/>
      <c r="D114" s="14" t="s">
        <v>158</v>
      </c>
      <c r="E114" s="33"/>
      <c r="F114" s="38">
        <v>5.9109587045366316</v>
      </c>
      <c r="G114" s="39">
        <v>1.7759677474502207</v>
      </c>
      <c r="H114" s="39">
        <v>3.7739711446191508</v>
      </c>
      <c r="I114" s="39">
        <v>7.8584786557054773</v>
      </c>
      <c r="J114" s="39">
        <v>0.52199971339837281</v>
      </c>
      <c r="K114" s="39">
        <v>377.38402343785282</v>
      </c>
      <c r="L114" s="39">
        <v>6.7487728336588333</v>
      </c>
      <c r="M114" s="39">
        <v>3.0506124356895272</v>
      </c>
      <c r="N114" s="40">
        <v>129.93872871396513</v>
      </c>
      <c r="O114" s="38"/>
      <c r="P114" s="39"/>
      <c r="Q114" s="39"/>
      <c r="R114" s="40"/>
    </row>
    <row r="115" spans="1:18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40"/>
      <c r="O115" s="38"/>
      <c r="P115" s="39"/>
      <c r="Q115" s="39"/>
      <c r="R115" s="40"/>
    </row>
    <row r="116" spans="1:18" ht="19.5" thickBot="1" x14ac:dyDescent="0.35">
      <c r="A116" s="61"/>
      <c r="B116" s="25" t="s">
        <v>159</v>
      </c>
      <c r="C116" s="14"/>
      <c r="D116" s="14"/>
      <c r="E116" s="33"/>
      <c r="F116" s="41">
        <f t="shared" ref="F116:R116" si="15">SUM(F88,F83,F75)</f>
        <v>2761.4833153113696</v>
      </c>
      <c r="G116" s="42">
        <f t="shared" si="15"/>
        <v>10215.181925409481</v>
      </c>
      <c r="H116" s="42">
        <f t="shared" si="15"/>
        <v>6280.3063230563776</v>
      </c>
      <c r="I116" s="42">
        <f t="shared" si="15"/>
        <v>5580.625560792133</v>
      </c>
      <c r="J116" s="42">
        <f t="shared" si="15"/>
        <v>3452.0466408401189</v>
      </c>
      <c r="K116" s="42">
        <f t="shared" si="15"/>
        <v>38713.06861023372</v>
      </c>
      <c r="L116" s="42">
        <f t="shared" si="15"/>
        <v>43046.07712184835</v>
      </c>
      <c r="M116" s="42">
        <f t="shared" si="15"/>
        <v>771.11378288944184</v>
      </c>
      <c r="N116" s="43">
        <f t="shared" si="15"/>
        <v>49746.652683067892</v>
      </c>
      <c r="O116" s="41">
        <f t="shared" si="15"/>
        <v>0</v>
      </c>
      <c r="P116" s="42">
        <f t="shared" si="15"/>
        <v>0</v>
      </c>
      <c r="Q116" s="42">
        <f t="shared" si="15"/>
        <v>0</v>
      </c>
      <c r="R116" s="43">
        <f t="shared" si="15"/>
        <v>0</v>
      </c>
    </row>
    <row r="117" spans="1:18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1:18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8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METALES PESADOS</v>
      </c>
      <c r="G119" s="199"/>
      <c r="H119" s="199"/>
      <c r="I119" s="199"/>
      <c r="J119" s="199"/>
      <c r="K119" s="199"/>
      <c r="L119" s="199"/>
      <c r="M119" s="199"/>
      <c r="N119" s="200"/>
      <c r="O119" s="209" t="str">
        <f>O$2</f>
        <v>PARTÍCULAS</v>
      </c>
      <c r="P119" s="199"/>
      <c r="Q119" s="199"/>
      <c r="R119" s="200"/>
    </row>
    <row r="120" spans="1:18" ht="15.75" thickBot="1" x14ac:dyDescent="0.3">
      <c r="A120" s="174"/>
      <c r="B120" s="9"/>
      <c r="C120" s="9"/>
      <c r="D120" s="9"/>
      <c r="E120" s="9"/>
      <c r="F120" s="11" t="str">
        <f t="shared" ref="F120:R120" si="16">F$3</f>
        <v>As (kg)</v>
      </c>
      <c r="G120" s="12" t="str">
        <f t="shared" si="16"/>
        <v>Cd (kg)</v>
      </c>
      <c r="H120" s="12" t="str">
        <f t="shared" si="16"/>
        <v>Cr (kg)</v>
      </c>
      <c r="I120" s="12" t="str">
        <f t="shared" si="16"/>
        <v>Cu (kg)</v>
      </c>
      <c r="J120" s="12" t="str">
        <f t="shared" si="16"/>
        <v>Hg (kg)</v>
      </c>
      <c r="K120" s="12" t="str">
        <f t="shared" si="16"/>
        <v>Ni (kg)</v>
      </c>
      <c r="L120" s="12" t="str">
        <f t="shared" si="16"/>
        <v>Pb (kg)</v>
      </c>
      <c r="M120" s="12" t="str">
        <f t="shared" si="16"/>
        <v>Se (kg)</v>
      </c>
      <c r="N120" s="13" t="str">
        <f t="shared" si="16"/>
        <v>Zn (kg)</v>
      </c>
      <c r="O120" s="98" t="str">
        <f t="shared" si="16"/>
        <v>PM2,5 (t)</v>
      </c>
      <c r="P120" s="99" t="str">
        <f t="shared" si="16"/>
        <v>PM10 (t)</v>
      </c>
      <c r="Q120" s="99" t="str">
        <f t="shared" si="16"/>
        <v>PST (t)</v>
      </c>
      <c r="R120" s="100" t="str">
        <f t="shared" si="16"/>
        <v>BC (t)</v>
      </c>
    </row>
    <row r="121" spans="1:18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R121" si="17">SUM(F122:F126)</f>
        <v>8.8750109999999993E-2</v>
      </c>
      <c r="G121" s="17">
        <f t="shared" si="17"/>
        <v>0.31062538500000003</v>
      </c>
      <c r="H121" s="17">
        <f t="shared" si="17"/>
        <v>1.5531269250000002</v>
      </c>
      <c r="I121" s="17">
        <f t="shared" si="17"/>
        <v>0.665625825</v>
      </c>
      <c r="J121" s="17">
        <f t="shared" si="17"/>
        <v>0.35500043999999997</v>
      </c>
      <c r="K121" s="17">
        <f t="shared" si="17"/>
        <v>2.9287536300000001</v>
      </c>
      <c r="L121" s="17">
        <f t="shared" si="17"/>
        <v>1.50875187</v>
      </c>
      <c r="M121" s="17">
        <f t="shared" si="17"/>
        <v>8.8750109999999993E-2</v>
      </c>
      <c r="N121" s="19">
        <f t="shared" si="17"/>
        <v>0.5768757149999999</v>
      </c>
      <c r="O121" s="16">
        <f t="shared" si="17"/>
        <v>0</v>
      </c>
      <c r="P121" s="17">
        <f t="shared" si="17"/>
        <v>0</v>
      </c>
      <c r="Q121" s="17">
        <f>SUM(Q122:Q126)</f>
        <v>0</v>
      </c>
      <c r="R121" s="19">
        <f t="shared" si="17"/>
        <v>0</v>
      </c>
    </row>
    <row r="122" spans="1:18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02"/>
      <c r="I122" s="102"/>
      <c r="J122" s="102"/>
      <c r="K122" s="102"/>
      <c r="L122" s="102"/>
      <c r="M122" s="102"/>
      <c r="N122" s="103"/>
      <c r="O122" s="38"/>
      <c r="P122" s="39"/>
      <c r="Q122" s="39"/>
      <c r="R122" s="40"/>
    </row>
    <row r="123" spans="1:18" ht="15.75" x14ac:dyDescent="0.25">
      <c r="A123" s="61" t="s">
        <v>165</v>
      </c>
      <c r="B123" s="14"/>
      <c r="C123" s="14"/>
      <c r="D123" s="14" t="s">
        <v>166</v>
      </c>
      <c r="E123" s="33"/>
      <c r="F123" s="101">
        <v>8.8750109999999993E-2</v>
      </c>
      <c r="G123" s="102">
        <v>0.31062538500000003</v>
      </c>
      <c r="H123" s="102">
        <v>1.5531269250000002</v>
      </c>
      <c r="I123" s="102">
        <v>0.665625825</v>
      </c>
      <c r="J123" s="102">
        <v>0.35500043999999997</v>
      </c>
      <c r="K123" s="102">
        <v>2.9287536300000001</v>
      </c>
      <c r="L123" s="102">
        <v>1.50875187</v>
      </c>
      <c r="M123" s="102">
        <v>8.8750109999999993E-2</v>
      </c>
      <c r="N123" s="103">
        <v>0.5768757149999999</v>
      </c>
      <c r="O123" s="38"/>
      <c r="P123" s="39"/>
      <c r="Q123" s="39"/>
      <c r="R123" s="40"/>
    </row>
    <row r="124" spans="1:18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02"/>
      <c r="I124" s="102"/>
      <c r="J124" s="102"/>
      <c r="K124" s="102"/>
      <c r="L124" s="102"/>
      <c r="M124" s="102"/>
      <c r="N124" s="103"/>
      <c r="O124" s="38"/>
      <c r="P124" s="39"/>
      <c r="Q124" s="39"/>
      <c r="R124" s="40"/>
    </row>
    <row r="125" spans="1:18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02"/>
      <c r="I125" s="102"/>
      <c r="J125" s="102"/>
      <c r="K125" s="102"/>
      <c r="L125" s="102"/>
      <c r="M125" s="102"/>
      <c r="N125" s="103"/>
      <c r="O125" s="38"/>
      <c r="P125" s="39"/>
      <c r="Q125" s="39"/>
      <c r="R125" s="40"/>
    </row>
    <row r="126" spans="1:18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02"/>
      <c r="I126" s="102"/>
      <c r="J126" s="102"/>
      <c r="K126" s="102"/>
      <c r="L126" s="102"/>
      <c r="M126" s="102"/>
      <c r="N126" s="103"/>
      <c r="O126" s="38"/>
      <c r="P126" s="39"/>
      <c r="Q126" s="39"/>
      <c r="R126" s="40"/>
    </row>
    <row r="127" spans="1:18" ht="15.75" x14ac:dyDescent="0.25">
      <c r="A127" s="61"/>
      <c r="B127" s="14"/>
      <c r="C127" s="14"/>
      <c r="D127" s="14"/>
      <c r="E127" s="33"/>
      <c r="F127" s="101"/>
      <c r="G127" s="102"/>
      <c r="H127" s="102"/>
      <c r="I127" s="102"/>
      <c r="J127" s="102"/>
      <c r="K127" s="102"/>
      <c r="L127" s="102"/>
      <c r="M127" s="102"/>
      <c r="N127" s="103"/>
      <c r="O127" s="38"/>
      <c r="P127" s="39"/>
      <c r="Q127" s="39"/>
      <c r="R127" s="40"/>
    </row>
    <row r="128" spans="1:18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R128" si="18">SUM(F129:F138)</f>
        <v>102.05013647338929</v>
      </c>
      <c r="G128" s="17">
        <f t="shared" si="18"/>
        <v>1275.7888799683312</v>
      </c>
      <c r="H128" s="17">
        <f t="shared" si="18"/>
        <v>1513.7869122346751</v>
      </c>
      <c r="I128" s="17">
        <f t="shared" si="18"/>
        <v>846.30711904991813</v>
      </c>
      <c r="J128" s="17">
        <f t="shared" si="18"/>
        <v>821.16809586961767</v>
      </c>
      <c r="K128" s="17">
        <f t="shared" si="18"/>
        <v>4272.142680122065</v>
      </c>
      <c r="L128" s="17">
        <f t="shared" si="18"/>
        <v>25213.419787510393</v>
      </c>
      <c r="M128" s="17">
        <f t="shared" si="18"/>
        <v>73.190864000000005</v>
      </c>
      <c r="N128" s="19">
        <f t="shared" si="18"/>
        <v>23173.909429786647</v>
      </c>
      <c r="O128" s="16">
        <f t="shared" si="18"/>
        <v>0</v>
      </c>
      <c r="P128" s="17">
        <f t="shared" si="18"/>
        <v>0</v>
      </c>
      <c r="Q128" s="17">
        <f>SUM(Q129:Q138)</f>
        <v>0</v>
      </c>
      <c r="R128" s="19">
        <f t="shared" si="18"/>
        <v>0</v>
      </c>
    </row>
    <row r="129" spans="1:21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39"/>
      <c r="I129" s="39"/>
      <c r="J129" s="39"/>
      <c r="K129" s="39"/>
      <c r="L129" s="39"/>
      <c r="M129" s="39"/>
      <c r="N129" s="40"/>
      <c r="O129" s="38"/>
      <c r="P129" s="39"/>
      <c r="Q129" s="39"/>
      <c r="R129" s="40"/>
      <c r="S129" s="46"/>
      <c r="T129" s="46"/>
      <c r="U129" s="46"/>
    </row>
    <row r="130" spans="1:21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>
        <v>2.6068051099999998</v>
      </c>
      <c r="I130" s="39"/>
      <c r="J130" s="39"/>
      <c r="K130" s="39"/>
      <c r="L130" s="39"/>
      <c r="M130" s="39"/>
      <c r="N130" s="40">
        <v>5.2563447300000004</v>
      </c>
      <c r="O130" s="38"/>
      <c r="P130" s="39"/>
      <c r="Q130" s="39"/>
      <c r="R130" s="40"/>
      <c r="S130" s="46"/>
      <c r="T130" s="46"/>
      <c r="U130" s="46"/>
    </row>
    <row r="131" spans="1:21" ht="15.75" x14ac:dyDescent="0.25">
      <c r="A131" s="61" t="s">
        <v>178</v>
      </c>
      <c r="B131" s="14"/>
      <c r="C131" s="14"/>
      <c r="D131" s="14" t="s">
        <v>179</v>
      </c>
      <c r="E131" s="33"/>
      <c r="F131" s="38">
        <v>0.29914337000000002</v>
      </c>
      <c r="G131" s="39">
        <v>3.4614953099999998E-3</v>
      </c>
      <c r="H131" s="39">
        <v>20.042485790000001</v>
      </c>
      <c r="I131" s="39">
        <v>0.51281292000000001</v>
      </c>
      <c r="J131" s="39">
        <v>8.5465200000000005E-2</v>
      </c>
      <c r="K131" s="39"/>
      <c r="L131" s="39">
        <v>0.5982864</v>
      </c>
      <c r="M131" s="39"/>
      <c r="N131" s="40">
        <v>36.153395459999999</v>
      </c>
      <c r="O131" s="38"/>
      <c r="P131" s="39"/>
      <c r="Q131" s="39"/>
      <c r="R131" s="40"/>
      <c r="S131" s="46"/>
      <c r="T131" s="46"/>
      <c r="U131" s="46"/>
    </row>
    <row r="132" spans="1:21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40"/>
      <c r="O132" s="38"/>
      <c r="P132" s="39"/>
      <c r="Q132" s="39"/>
      <c r="R132" s="40"/>
      <c r="S132" s="46"/>
      <c r="T132" s="46"/>
      <c r="U132" s="46"/>
    </row>
    <row r="133" spans="1:21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40"/>
      <c r="O133" s="38"/>
      <c r="P133" s="39"/>
      <c r="Q133" s="39"/>
      <c r="R133" s="40"/>
      <c r="S133" s="46"/>
      <c r="T133" s="46"/>
      <c r="U133" s="46"/>
    </row>
    <row r="134" spans="1:21" ht="15.75" x14ac:dyDescent="0.25">
      <c r="A134" s="61" t="s">
        <v>184</v>
      </c>
      <c r="B134" s="14"/>
      <c r="C134" s="14"/>
      <c r="D134" s="14" t="s">
        <v>185</v>
      </c>
      <c r="E134" s="33"/>
      <c r="F134" s="38">
        <v>2.5259999999999998</v>
      </c>
      <c r="G134" s="39">
        <v>5.548</v>
      </c>
      <c r="H134" s="39">
        <v>66.622</v>
      </c>
      <c r="I134" s="39">
        <v>12.145</v>
      </c>
      <c r="J134" s="39">
        <v>5.7350000000000003</v>
      </c>
      <c r="K134" s="39">
        <v>35.033999999999999</v>
      </c>
      <c r="L134" s="39">
        <v>15.888999999999999</v>
      </c>
      <c r="M134" s="39">
        <v>12.532164</v>
      </c>
      <c r="N134" s="40">
        <v>78.911000000000001</v>
      </c>
      <c r="O134" s="38"/>
      <c r="P134" s="39"/>
      <c r="Q134" s="39"/>
      <c r="R134" s="40"/>
      <c r="S134" s="46"/>
      <c r="T134" s="46"/>
      <c r="U134" s="46"/>
    </row>
    <row r="135" spans="1:21" ht="15.75" x14ac:dyDescent="0.25">
      <c r="A135" s="61" t="s">
        <v>186</v>
      </c>
      <c r="B135" s="14"/>
      <c r="C135" s="14"/>
      <c r="D135" s="14" t="s">
        <v>187</v>
      </c>
      <c r="E135" s="33"/>
      <c r="F135" s="38">
        <v>78.101842999999988</v>
      </c>
      <c r="G135" s="39">
        <v>1176.3487669999997</v>
      </c>
      <c r="H135" s="39">
        <v>1012.431314</v>
      </c>
      <c r="I135" s="39">
        <v>192.84406100000004</v>
      </c>
      <c r="J135" s="39">
        <v>732.80742900000018</v>
      </c>
      <c r="K135" s="39">
        <v>3905.092212999999</v>
      </c>
      <c r="L135" s="39">
        <v>14463.304502000001</v>
      </c>
      <c r="M135" s="39"/>
      <c r="N135" s="40">
        <v>22177.066901000006</v>
      </c>
      <c r="O135" s="38"/>
      <c r="P135" s="39"/>
      <c r="Q135" s="39"/>
      <c r="R135" s="40"/>
      <c r="S135" s="46"/>
      <c r="T135" s="46"/>
      <c r="U135" s="46"/>
    </row>
    <row r="136" spans="1:21" ht="15.75" x14ac:dyDescent="0.25">
      <c r="A136" s="61" t="s">
        <v>188</v>
      </c>
      <c r="B136" s="14"/>
      <c r="C136" s="14"/>
      <c r="D136" s="14" t="s">
        <v>189</v>
      </c>
      <c r="E136" s="33"/>
      <c r="F136" s="38">
        <v>1.4507668873892863</v>
      </c>
      <c r="G136" s="39">
        <v>1.4507668873892863</v>
      </c>
      <c r="H136" s="39">
        <v>2.9015337747785725</v>
      </c>
      <c r="I136" s="39">
        <v>1.4507668873892863</v>
      </c>
      <c r="J136" s="39">
        <v>0.4937287256175184</v>
      </c>
      <c r="K136" s="39">
        <v>72.5254749024337</v>
      </c>
      <c r="L136" s="39">
        <v>2.9015337747785725</v>
      </c>
      <c r="M136" s="39"/>
      <c r="N136" s="40">
        <v>0.29015337747785719</v>
      </c>
      <c r="O136" s="38"/>
      <c r="P136" s="39"/>
      <c r="Q136" s="39"/>
      <c r="R136" s="40"/>
      <c r="S136" s="46"/>
      <c r="T136" s="46"/>
      <c r="U136" s="46"/>
    </row>
    <row r="137" spans="1:21" ht="15.75" x14ac:dyDescent="0.25">
      <c r="A137" s="61" t="s">
        <v>190</v>
      </c>
      <c r="B137" s="14"/>
      <c r="C137" s="14"/>
      <c r="D137" s="14" t="s">
        <v>191</v>
      </c>
      <c r="E137" s="33"/>
      <c r="F137" s="38">
        <v>19.672383216</v>
      </c>
      <c r="G137" s="39">
        <v>92.437884585632204</v>
      </c>
      <c r="H137" s="39">
        <v>409.18277355989659</v>
      </c>
      <c r="I137" s="39">
        <v>639.35447824252878</v>
      </c>
      <c r="J137" s="39">
        <v>82.046472944000001</v>
      </c>
      <c r="K137" s="39">
        <v>259.49099221963223</v>
      </c>
      <c r="L137" s="39">
        <v>10730.726465335611</v>
      </c>
      <c r="M137" s="39">
        <v>60.658700000000003</v>
      </c>
      <c r="N137" s="40">
        <v>876.23163521916103</v>
      </c>
      <c r="O137" s="38"/>
      <c r="P137" s="39"/>
      <c r="Q137" s="39"/>
      <c r="R137" s="40"/>
      <c r="S137" s="46"/>
      <c r="T137" s="46"/>
      <c r="U137" s="46"/>
    </row>
    <row r="138" spans="1:21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40"/>
      <c r="O138" s="38"/>
      <c r="P138" s="39"/>
      <c r="Q138" s="39"/>
      <c r="R138" s="40"/>
      <c r="S138" s="46"/>
      <c r="T138" s="46"/>
      <c r="U138" s="46"/>
    </row>
    <row r="139" spans="1:21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40"/>
      <c r="O139" s="38"/>
      <c r="P139" s="39"/>
      <c r="Q139" s="39"/>
      <c r="R139" s="40"/>
      <c r="S139" s="46"/>
      <c r="T139" s="46"/>
      <c r="U139" s="46"/>
    </row>
    <row r="140" spans="1:21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R140" si="19">SUM(F141:F149)</f>
        <v>1281.701712</v>
      </c>
      <c r="G140" s="17">
        <f t="shared" si="19"/>
        <v>295.14568800000001</v>
      </c>
      <c r="H140" s="17">
        <f t="shared" si="19"/>
        <v>6095.6683000000003</v>
      </c>
      <c r="I140" s="17">
        <f t="shared" si="19"/>
        <v>11082.237988000001</v>
      </c>
      <c r="J140" s="17">
        <f t="shared" si="19"/>
        <v>263.51620100000002</v>
      </c>
      <c r="K140" s="17">
        <f t="shared" si="19"/>
        <v>259.16486400000002</v>
      </c>
      <c r="L140" s="17">
        <f t="shared" si="19"/>
        <v>5388.5072580000005</v>
      </c>
      <c r="M140" s="17">
        <f t="shared" si="19"/>
        <v>0</v>
      </c>
      <c r="N140" s="19">
        <f t="shared" si="19"/>
        <v>4921.971520000001</v>
      </c>
      <c r="O140" s="16">
        <f t="shared" si="19"/>
        <v>0</v>
      </c>
      <c r="P140" s="17">
        <f t="shared" si="19"/>
        <v>0</v>
      </c>
      <c r="Q140" s="17">
        <f>SUM(Q141:Q149)</f>
        <v>0</v>
      </c>
      <c r="R140" s="19">
        <f t="shared" si="19"/>
        <v>0</v>
      </c>
      <c r="S140" s="46"/>
      <c r="T140" s="46"/>
      <c r="U140" s="46"/>
    </row>
    <row r="141" spans="1:21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39"/>
      <c r="I141" s="39"/>
      <c r="J141" s="39"/>
      <c r="K141" s="39"/>
      <c r="L141" s="39"/>
      <c r="M141" s="39"/>
      <c r="N141" s="40"/>
      <c r="O141" s="38"/>
      <c r="P141" s="39"/>
      <c r="Q141" s="39"/>
      <c r="R141" s="40"/>
      <c r="S141" s="46"/>
      <c r="T141" s="46"/>
      <c r="U141" s="46"/>
    </row>
    <row r="142" spans="1:21" ht="15.75" x14ac:dyDescent="0.25">
      <c r="A142" s="61" t="s">
        <v>197</v>
      </c>
      <c r="B142" s="14"/>
      <c r="C142" s="14"/>
      <c r="D142" s="14" t="s">
        <v>198</v>
      </c>
      <c r="E142" s="33"/>
      <c r="F142" s="38">
        <v>5.8796920000000004</v>
      </c>
      <c r="G142" s="39">
        <v>2.5198679999999998</v>
      </c>
      <c r="H142" s="39">
        <v>1.6153</v>
      </c>
      <c r="I142" s="39">
        <v>3.165988</v>
      </c>
      <c r="J142" s="39"/>
      <c r="K142" s="39">
        <v>0.77534400000000003</v>
      </c>
      <c r="L142" s="39">
        <v>82.961807999999991</v>
      </c>
      <c r="M142" s="39"/>
      <c r="N142" s="40">
        <v>401.24052</v>
      </c>
      <c r="O142" s="38"/>
      <c r="P142" s="39"/>
      <c r="Q142" s="39"/>
      <c r="R142" s="40"/>
      <c r="S142" s="46"/>
      <c r="T142" s="46"/>
      <c r="U142" s="46"/>
    </row>
    <row r="143" spans="1:21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39"/>
      <c r="I143" s="39"/>
      <c r="J143" s="39"/>
      <c r="K143" s="39"/>
      <c r="L143" s="39"/>
      <c r="M143" s="39"/>
      <c r="N143" s="40"/>
      <c r="O143" s="38"/>
      <c r="P143" s="39"/>
      <c r="Q143" s="39"/>
      <c r="R143" s="40"/>
      <c r="S143" s="46"/>
      <c r="T143" s="46"/>
      <c r="U143" s="46"/>
    </row>
    <row r="144" spans="1:21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40"/>
      <c r="O144" s="38"/>
      <c r="P144" s="39"/>
      <c r="Q144" s="39"/>
      <c r="R144" s="40"/>
      <c r="S144" s="46"/>
      <c r="T144" s="46"/>
      <c r="U144" s="46"/>
    </row>
    <row r="145" spans="1:21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40"/>
      <c r="O145" s="38"/>
      <c r="P145" s="39"/>
      <c r="Q145" s="39"/>
      <c r="R145" s="40"/>
      <c r="S145" s="46"/>
      <c r="T145" s="46"/>
      <c r="U145" s="46"/>
    </row>
    <row r="146" spans="1:21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40"/>
      <c r="O146" s="38"/>
      <c r="P146" s="39"/>
      <c r="Q146" s="39"/>
      <c r="R146" s="40"/>
      <c r="S146" s="46"/>
      <c r="T146" s="46"/>
      <c r="U146" s="46"/>
    </row>
    <row r="147" spans="1:21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40"/>
      <c r="O147" s="38"/>
      <c r="P147" s="39"/>
      <c r="Q147" s="39"/>
      <c r="R147" s="40"/>
      <c r="S147" s="46"/>
      <c r="T147" s="46"/>
      <c r="U147" s="46"/>
    </row>
    <row r="148" spans="1:21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40"/>
      <c r="O148" s="38"/>
      <c r="P148" s="39"/>
      <c r="Q148" s="39"/>
      <c r="R148" s="40"/>
      <c r="S148" s="46"/>
      <c r="T148" s="46"/>
      <c r="U148" s="46"/>
    </row>
    <row r="149" spans="1:21" ht="15.75" x14ac:dyDescent="0.25">
      <c r="A149" s="61" t="s">
        <v>211</v>
      </c>
      <c r="B149" s="14"/>
      <c r="C149" s="14"/>
      <c r="D149" s="14" t="s">
        <v>158</v>
      </c>
      <c r="E149" s="33"/>
      <c r="F149" s="38">
        <v>1275.8220200000001</v>
      </c>
      <c r="G149" s="39">
        <v>292.62582000000003</v>
      </c>
      <c r="H149" s="39">
        <v>6094.0529999999999</v>
      </c>
      <c r="I149" s="39">
        <v>11079.072</v>
      </c>
      <c r="J149" s="39">
        <v>263.51620100000002</v>
      </c>
      <c r="K149" s="39">
        <v>258.38952</v>
      </c>
      <c r="L149" s="39">
        <v>5305.5454500000005</v>
      </c>
      <c r="M149" s="39"/>
      <c r="N149" s="40">
        <v>4520.7310000000007</v>
      </c>
      <c r="O149" s="38"/>
      <c r="P149" s="39"/>
      <c r="Q149" s="39"/>
      <c r="R149" s="40"/>
      <c r="S149" s="46"/>
      <c r="T149" s="46"/>
      <c r="U149" s="46"/>
    </row>
    <row r="150" spans="1:21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9"/>
      <c r="O150" s="47"/>
      <c r="P150" s="48"/>
      <c r="Q150" s="48"/>
      <c r="R150" s="49"/>
      <c r="S150" s="46"/>
      <c r="T150" s="46"/>
      <c r="U150" s="46"/>
    </row>
    <row r="151" spans="1:21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</row>
    <row r="152" spans="1:21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</row>
    <row r="153" spans="1:21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METALES PESADOS</v>
      </c>
      <c r="G153" s="199"/>
      <c r="H153" s="199"/>
      <c r="I153" s="199"/>
      <c r="J153" s="199"/>
      <c r="K153" s="199"/>
      <c r="L153" s="199"/>
      <c r="M153" s="199"/>
      <c r="N153" s="200"/>
      <c r="O153" s="209" t="str">
        <f>O$2</f>
        <v>PARTÍCULAS</v>
      </c>
      <c r="P153" s="199"/>
      <c r="Q153" s="199"/>
      <c r="R153" s="200"/>
    </row>
    <row r="154" spans="1:21" ht="15.75" thickBot="1" x14ac:dyDescent="0.3">
      <c r="A154" s="174"/>
      <c r="B154" s="9"/>
      <c r="C154" s="9"/>
      <c r="D154" s="9"/>
      <c r="E154" s="9"/>
      <c r="F154" s="11" t="str">
        <f t="shared" ref="F154:R154" si="20">F$3</f>
        <v>As (kg)</v>
      </c>
      <c r="G154" s="12" t="str">
        <f t="shared" si="20"/>
        <v>Cd (kg)</v>
      </c>
      <c r="H154" s="12" t="str">
        <f t="shared" si="20"/>
        <v>Cr (kg)</v>
      </c>
      <c r="I154" s="12" t="str">
        <f t="shared" si="20"/>
        <v>Cu (kg)</v>
      </c>
      <c r="J154" s="12" t="str">
        <f t="shared" si="20"/>
        <v>Hg (kg)</v>
      </c>
      <c r="K154" s="12" t="str">
        <f t="shared" si="20"/>
        <v>Ni (kg)</v>
      </c>
      <c r="L154" s="12" t="str">
        <f t="shared" si="20"/>
        <v>Pb (kg)</v>
      </c>
      <c r="M154" s="12" t="str">
        <f t="shared" si="20"/>
        <v>Se (kg)</v>
      </c>
      <c r="N154" s="13" t="str">
        <f t="shared" si="20"/>
        <v>Zn (kg)</v>
      </c>
      <c r="O154" s="98" t="str">
        <f t="shared" si="20"/>
        <v>PM2,5 (t)</v>
      </c>
      <c r="P154" s="99" t="str">
        <f t="shared" si="20"/>
        <v>PM10 (t)</v>
      </c>
      <c r="Q154" s="99" t="str">
        <f t="shared" si="20"/>
        <v>PST (t)</v>
      </c>
      <c r="R154" s="100" t="str">
        <f t="shared" si="20"/>
        <v>BC (t)</v>
      </c>
    </row>
    <row r="155" spans="1:21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R155" si="21">SUM(F156:F171)</f>
        <v>0</v>
      </c>
      <c r="G155" s="17">
        <f t="shared" si="21"/>
        <v>0</v>
      </c>
      <c r="H155" s="17">
        <f t="shared" si="21"/>
        <v>0</v>
      </c>
      <c r="I155" s="17">
        <f t="shared" si="21"/>
        <v>0</v>
      </c>
      <c r="J155" s="17">
        <f t="shared" si="21"/>
        <v>1177.8714</v>
      </c>
      <c r="K155" s="17">
        <f t="shared" si="21"/>
        <v>0</v>
      </c>
      <c r="L155" s="17">
        <f t="shared" si="21"/>
        <v>0</v>
      </c>
      <c r="M155" s="17">
        <f t="shared" si="21"/>
        <v>0</v>
      </c>
      <c r="N155" s="19">
        <f t="shared" si="21"/>
        <v>0</v>
      </c>
      <c r="O155" s="16">
        <f t="shared" si="21"/>
        <v>0</v>
      </c>
      <c r="P155" s="17">
        <f t="shared" si="21"/>
        <v>0</v>
      </c>
      <c r="Q155" s="17">
        <f>SUM(Q156:Q171)</f>
        <v>0</v>
      </c>
      <c r="R155" s="19">
        <f t="shared" si="21"/>
        <v>0</v>
      </c>
      <c r="S155" s="46"/>
      <c r="T155" s="46"/>
      <c r="U155" s="46"/>
    </row>
    <row r="156" spans="1:21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39"/>
      <c r="I156" s="39"/>
      <c r="J156" s="39"/>
      <c r="K156" s="39"/>
      <c r="L156" s="39"/>
      <c r="M156" s="39"/>
      <c r="N156" s="40"/>
      <c r="O156" s="38"/>
      <c r="P156" s="39"/>
      <c r="Q156" s="39"/>
      <c r="R156" s="40"/>
      <c r="S156" s="46"/>
      <c r="T156" s="46"/>
      <c r="U156" s="46"/>
    </row>
    <row r="157" spans="1:21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39"/>
      <c r="I157" s="39"/>
      <c r="J157" s="39"/>
      <c r="K157" s="39"/>
      <c r="L157" s="39"/>
      <c r="M157" s="39"/>
      <c r="N157" s="40"/>
      <c r="O157" s="38"/>
      <c r="P157" s="39"/>
      <c r="Q157" s="39"/>
      <c r="R157" s="40"/>
      <c r="S157" s="46"/>
      <c r="T157" s="46"/>
      <c r="U157" s="46"/>
    </row>
    <row r="158" spans="1:21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/>
      <c r="L158" s="39"/>
      <c r="M158" s="39"/>
      <c r="N158" s="40"/>
      <c r="O158" s="38"/>
      <c r="P158" s="39"/>
      <c r="Q158" s="39"/>
      <c r="R158" s="40"/>
      <c r="S158" s="46"/>
      <c r="T158" s="46"/>
      <c r="U158" s="46"/>
    </row>
    <row r="159" spans="1:21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40"/>
      <c r="O159" s="38"/>
      <c r="P159" s="39"/>
      <c r="Q159" s="39"/>
      <c r="R159" s="40"/>
      <c r="S159" s="46"/>
      <c r="T159" s="46"/>
      <c r="U159" s="46"/>
    </row>
    <row r="160" spans="1:21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/>
      <c r="N160" s="40"/>
      <c r="O160" s="38"/>
      <c r="P160" s="39"/>
      <c r="Q160" s="39"/>
      <c r="R160" s="40"/>
      <c r="S160" s="46"/>
      <c r="T160" s="46"/>
      <c r="U160" s="46"/>
    </row>
    <row r="161" spans="1:21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40"/>
      <c r="O161" s="38"/>
      <c r="P161" s="39"/>
      <c r="Q161" s="39"/>
      <c r="R161" s="40"/>
      <c r="S161" s="46"/>
      <c r="T161" s="46"/>
      <c r="U161" s="46"/>
    </row>
    <row r="162" spans="1:21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/>
      <c r="N162" s="40"/>
      <c r="O162" s="38"/>
      <c r="P162" s="39"/>
      <c r="Q162" s="39"/>
      <c r="R162" s="40"/>
      <c r="S162" s="46"/>
      <c r="T162" s="46"/>
      <c r="U162" s="46"/>
    </row>
    <row r="163" spans="1:21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/>
      <c r="N163" s="40"/>
      <c r="O163" s="38"/>
      <c r="P163" s="39"/>
      <c r="Q163" s="39"/>
      <c r="R163" s="40"/>
      <c r="S163" s="46"/>
      <c r="T163" s="46"/>
      <c r="U163" s="46"/>
    </row>
    <row r="164" spans="1:21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39"/>
      <c r="I164" s="39"/>
      <c r="J164" s="39"/>
      <c r="K164" s="39"/>
      <c r="L164" s="39"/>
      <c r="M164" s="39"/>
      <c r="N164" s="40"/>
      <c r="O164" s="38"/>
      <c r="P164" s="39"/>
      <c r="Q164" s="39"/>
      <c r="R164" s="40"/>
      <c r="S164" s="46"/>
      <c r="T164" s="46"/>
      <c r="U164" s="46"/>
    </row>
    <row r="165" spans="1:21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39"/>
      <c r="I165" s="39"/>
      <c r="J165" s="39"/>
      <c r="K165" s="39"/>
      <c r="L165" s="39"/>
      <c r="M165" s="39"/>
      <c r="N165" s="40"/>
      <c r="O165" s="38"/>
      <c r="P165" s="39"/>
      <c r="Q165" s="39"/>
      <c r="R165" s="40"/>
      <c r="S165" s="46"/>
      <c r="T165" s="46"/>
      <c r="U165" s="46"/>
    </row>
    <row r="166" spans="1:21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40"/>
      <c r="O166" s="38"/>
      <c r="P166" s="39"/>
      <c r="Q166" s="39"/>
      <c r="R166" s="40"/>
      <c r="S166" s="46"/>
      <c r="T166" s="46"/>
      <c r="U166" s="46"/>
    </row>
    <row r="167" spans="1:21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/>
      <c r="L167" s="39"/>
      <c r="M167" s="39"/>
      <c r="N167" s="40"/>
      <c r="O167" s="38"/>
      <c r="P167" s="39"/>
      <c r="Q167" s="39"/>
      <c r="R167" s="40"/>
      <c r="S167" s="46"/>
      <c r="T167" s="46"/>
      <c r="U167" s="46"/>
    </row>
    <row r="168" spans="1:21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>
        <v>1177.8714</v>
      </c>
      <c r="K168" s="39"/>
      <c r="L168" s="39"/>
      <c r="M168" s="39"/>
      <c r="N168" s="40"/>
      <c r="O168" s="38"/>
      <c r="P168" s="39"/>
      <c r="Q168" s="39"/>
      <c r="R168" s="40"/>
      <c r="S168" s="46"/>
      <c r="T168" s="46"/>
      <c r="U168" s="46"/>
    </row>
    <row r="169" spans="1:21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40"/>
      <c r="O169" s="38"/>
      <c r="P169" s="39"/>
      <c r="Q169" s="39"/>
      <c r="R169" s="40"/>
      <c r="S169" s="46"/>
      <c r="T169" s="46"/>
      <c r="U169" s="46"/>
    </row>
    <row r="170" spans="1:21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40"/>
      <c r="O170" s="38"/>
      <c r="P170" s="39"/>
      <c r="Q170" s="39"/>
      <c r="R170" s="40"/>
      <c r="S170" s="46"/>
      <c r="T170" s="46"/>
      <c r="U170" s="46"/>
    </row>
    <row r="171" spans="1:21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40"/>
      <c r="O171" s="38"/>
      <c r="P171" s="39"/>
      <c r="Q171" s="39"/>
      <c r="R171" s="40"/>
      <c r="S171" s="46"/>
      <c r="T171" s="46"/>
      <c r="U171" s="46"/>
    </row>
    <row r="172" spans="1:21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40"/>
      <c r="O172" s="38"/>
      <c r="P172" s="39"/>
      <c r="Q172" s="39"/>
      <c r="R172" s="40"/>
      <c r="S172" s="46"/>
      <c r="T172" s="46"/>
      <c r="U172" s="46"/>
    </row>
    <row r="173" spans="1:21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R173" si="22">SUM(F174:F199)</f>
        <v>0</v>
      </c>
      <c r="G173" s="17">
        <f t="shared" si="22"/>
        <v>0</v>
      </c>
      <c r="H173" s="17">
        <f t="shared" si="22"/>
        <v>0</v>
      </c>
      <c r="I173" s="17">
        <f t="shared" si="22"/>
        <v>0</v>
      </c>
      <c r="J173" s="17">
        <f t="shared" si="22"/>
        <v>0</v>
      </c>
      <c r="K173" s="17">
        <f t="shared" si="22"/>
        <v>0</v>
      </c>
      <c r="L173" s="17">
        <f t="shared" si="22"/>
        <v>0</v>
      </c>
      <c r="M173" s="17">
        <f t="shared" si="22"/>
        <v>0</v>
      </c>
      <c r="N173" s="19">
        <f t="shared" si="22"/>
        <v>0</v>
      </c>
      <c r="O173" s="16">
        <f t="shared" si="22"/>
        <v>0</v>
      </c>
      <c r="P173" s="17">
        <f t="shared" si="22"/>
        <v>0</v>
      </c>
      <c r="Q173" s="17">
        <f>SUM(Q174:Q199)</f>
        <v>0</v>
      </c>
      <c r="R173" s="19">
        <f t="shared" si="22"/>
        <v>0</v>
      </c>
      <c r="S173" s="46"/>
      <c r="T173" s="46"/>
      <c r="U173" s="46"/>
    </row>
    <row r="174" spans="1:21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/>
      <c r="I174" s="39"/>
      <c r="J174" s="39"/>
      <c r="K174" s="39"/>
      <c r="L174" s="39"/>
      <c r="M174" s="39"/>
      <c r="N174" s="40"/>
      <c r="O174" s="38"/>
      <c r="P174" s="39"/>
      <c r="Q174" s="39"/>
      <c r="R174" s="40"/>
      <c r="S174" s="46"/>
      <c r="T174" s="46"/>
      <c r="U174" s="46"/>
    </row>
    <row r="175" spans="1:21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/>
      <c r="I175" s="39"/>
      <c r="J175" s="39"/>
      <c r="K175" s="39"/>
      <c r="L175" s="39"/>
      <c r="M175" s="39"/>
      <c r="N175" s="40"/>
      <c r="O175" s="38"/>
      <c r="P175" s="39"/>
      <c r="Q175" s="39"/>
      <c r="R175" s="40"/>
      <c r="S175" s="46"/>
      <c r="T175" s="46"/>
      <c r="U175" s="46"/>
    </row>
    <row r="176" spans="1:21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40"/>
      <c r="O176" s="38"/>
      <c r="P176" s="39"/>
      <c r="Q176" s="39"/>
      <c r="R176" s="40"/>
      <c r="S176" s="46"/>
      <c r="T176" s="46"/>
      <c r="U176" s="46"/>
    </row>
    <row r="177" spans="1:21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/>
      <c r="I177" s="39"/>
      <c r="J177" s="39"/>
      <c r="K177" s="39"/>
      <c r="L177" s="39"/>
      <c r="M177" s="39"/>
      <c r="N177" s="40"/>
      <c r="O177" s="38"/>
      <c r="P177" s="39"/>
      <c r="Q177" s="39"/>
      <c r="R177" s="40"/>
      <c r="S177" s="46"/>
      <c r="T177" s="46"/>
      <c r="U177" s="46"/>
    </row>
    <row r="178" spans="1:21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40"/>
      <c r="O178" s="38"/>
      <c r="P178" s="39"/>
      <c r="Q178" s="39"/>
      <c r="R178" s="40"/>
      <c r="S178" s="46"/>
      <c r="T178" s="46"/>
      <c r="U178" s="46"/>
    </row>
    <row r="179" spans="1:21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/>
      <c r="I179" s="39"/>
      <c r="J179" s="39"/>
      <c r="K179" s="39"/>
      <c r="L179" s="39"/>
      <c r="M179" s="39"/>
      <c r="N179" s="40"/>
      <c r="O179" s="38"/>
      <c r="P179" s="39"/>
      <c r="Q179" s="39"/>
      <c r="R179" s="40"/>
      <c r="S179" s="46"/>
      <c r="T179" s="46"/>
      <c r="U179" s="46"/>
    </row>
    <row r="180" spans="1:21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/>
      <c r="I180" s="39"/>
      <c r="J180" s="39"/>
      <c r="K180" s="39"/>
      <c r="L180" s="39"/>
      <c r="M180" s="39"/>
      <c r="N180" s="40"/>
      <c r="O180" s="38"/>
      <c r="P180" s="39"/>
      <c r="Q180" s="39"/>
      <c r="R180" s="40"/>
      <c r="S180" s="46"/>
      <c r="T180" s="46"/>
      <c r="U180" s="46"/>
    </row>
    <row r="181" spans="1:21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/>
      <c r="I181" s="39"/>
      <c r="J181" s="39"/>
      <c r="K181" s="39"/>
      <c r="L181" s="39"/>
      <c r="M181" s="39"/>
      <c r="N181" s="40"/>
      <c r="O181" s="38"/>
      <c r="P181" s="39"/>
      <c r="Q181" s="39"/>
      <c r="R181" s="40"/>
      <c r="S181" s="46"/>
      <c r="T181" s="46"/>
      <c r="U181" s="46"/>
    </row>
    <row r="182" spans="1:21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/>
      <c r="I182" s="39"/>
      <c r="J182" s="39"/>
      <c r="K182" s="39"/>
      <c r="L182" s="39"/>
      <c r="M182" s="39"/>
      <c r="N182" s="40"/>
      <c r="O182" s="38"/>
      <c r="P182" s="39"/>
      <c r="Q182" s="39"/>
      <c r="R182" s="40"/>
      <c r="S182" s="46"/>
      <c r="T182" s="46"/>
      <c r="U182" s="46"/>
    </row>
    <row r="183" spans="1:21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/>
      <c r="I183" s="39"/>
      <c r="J183" s="39"/>
      <c r="K183" s="39"/>
      <c r="L183" s="39"/>
      <c r="M183" s="39"/>
      <c r="N183" s="40"/>
      <c r="O183" s="38"/>
      <c r="P183" s="39"/>
      <c r="Q183" s="39"/>
      <c r="R183" s="40"/>
      <c r="S183" s="46"/>
      <c r="T183" s="46"/>
      <c r="U183" s="46"/>
    </row>
    <row r="184" spans="1:21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40"/>
      <c r="O184" s="38"/>
      <c r="P184" s="39"/>
      <c r="Q184" s="39"/>
      <c r="R184" s="40"/>
      <c r="S184" s="46"/>
      <c r="T184" s="46"/>
      <c r="U184" s="46"/>
    </row>
    <row r="185" spans="1:21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/>
      <c r="I185" s="39"/>
      <c r="J185" s="39"/>
      <c r="K185" s="39"/>
      <c r="L185" s="39"/>
      <c r="M185" s="39"/>
      <c r="N185" s="40"/>
      <c r="O185" s="38"/>
      <c r="P185" s="39"/>
      <c r="Q185" s="39"/>
      <c r="R185" s="40"/>
      <c r="S185" s="46"/>
      <c r="T185" s="46"/>
      <c r="U185" s="46"/>
    </row>
    <row r="186" spans="1:21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/>
      <c r="I186" s="39"/>
      <c r="J186" s="39"/>
      <c r="K186" s="39"/>
      <c r="L186" s="39"/>
      <c r="M186" s="39"/>
      <c r="N186" s="40"/>
      <c r="O186" s="38"/>
      <c r="P186" s="39"/>
      <c r="Q186" s="39"/>
      <c r="R186" s="40"/>
      <c r="S186" s="46"/>
      <c r="T186" s="46"/>
      <c r="U186" s="46"/>
    </row>
    <row r="187" spans="1:21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/>
      <c r="I187" s="39"/>
      <c r="J187" s="39"/>
      <c r="K187" s="39"/>
      <c r="L187" s="39"/>
      <c r="M187" s="39"/>
      <c r="N187" s="40"/>
      <c r="O187" s="38"/>
      <c r="P187" s="39"/>
      <c r="Q187" s="39"/>
      <c r="R187" s="40"/>
      <c r="S187" s="46"/>
      <c r="T187" s="46"/>
      <c r="U187" s="46"/>
    </row>
    <row r="188" spans="1:21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/>
      <c r="I188" s="39"/>
      <c r="J188" s="39"/>
      <c r="K188" s="39"/>
      <c r="L188" s="39"/>
      <c r="M188" s="39"/>
      <c r="N188" s="40"/>
      <c r="O188" s="38"/>
      <c r="P188" s="39"/>
      <c r="Q188" s="39"/>
      <c r="R188" s="40"/>
      <c r="S188" s="46"/>
      <c r="T188" s="46"/>
      <c r="U188" s="46"/>
    </row>
    <row r="189" spans="1:21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/>
      <c r="I189" s="39"/>
      <c r="J189" s="39"/>
      <c r="K189" s="39"/>
      <c r="L189" s="39"/>
      <c r="M189" s="39"/>
      <c r="N189" s="40"/>
      <c r="O189" s="38"/>
      <c r="P189" s="39"/>
      <c r="Q189" s="39"/>
      <c r="R189" s="40"/>
      <c r="S189" s="46"/>
      <c r="T189" s="46"/>
      <c r="U189" s="46"/>
    </row>
    <row r="190" spans="1:21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/>
      <c r="I190" s="39"/>
      <c r="J190" s="39"/>
      <c r="K190" s="39"/>
      <c r="L190" s="39"/>
      <c r="M190" s="39"/>
      <c r="N190" s="40"/>
      <c r="O190" s="38"/>
      <c r="P190" s="39"/>
      <c r="Q190" s="39"/>
      <c r="R190" s="40"/>
      <c r="S190" s="46"/>
      <c r="T190" s="46"/>
      <c r="U190" s="46"/>
    </row>
    <row r="191" spans="1:21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/>
      <c r="I191" s="39"/>
      <c r="J191" s="39"/>
      <c r="K191" s="39"/>
      <c r="L191" s="39"/>
      <c r="M191" s="39"/>
      <c r="N191" s="40"/>
      <c r="O191" s="38"/>
      <c r="P191" s="39"/>
      <c r="Q191" s="39"/>
      <c r="R191" s="40"/>
      <c r="S191" s="46"/>
      <c r="T191" s="46"/>
      <c r="U191" s="46"/>
    </row>
    <row r="192" spans="1:21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40"/>
      <c r="O192" s="38"/>
      <c r="P192" s="39"/>
      <c r="Q192" s="39"/>
      <c r="R192" s="40"/>
      <c r="S192" s="46"/>
      <c r="T192" s="46"/>
      <c r="U192" s="46"/>
    </row>
    <row r="193" spans="1:21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40"/>
      <c r="O193" s="38"/>
      <c r="P193" s="39"/>
      <c r="Q193" s="39"/>
      <c r="R193" s="40"/>
      <c r="S193" s="46"/>
      <c r="T193" s="46"/>
      <c r="U193" s="46"/>
    </row>
    <row r="194" spans="1:21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40"/>
      <c r="O194" s="38"/>
      <c r="P194" s="39"/>
      <c r="Q194" s="39"/>
      <c r="R194" s="40"/>
      <c r="S194" s="46"/>
      <c r="T194" s="46"/>
      <c r="U194" s="46"/>
    </row>
    <row r="195" spans="1:21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40"/>
      <c r="O195" s="38"/>
      <c r="P195" s="39"/>
      <c r="Q195" s="39"/>
      <c r="R195" s="40"/>
      <c r="S195" s="46"/>
      <c r="T195" s="46"/>
      <c r="U195" s="46"/>
    </row>
    <row r="196" spans="1:21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40"/>
      <c r="O196" s="38"/>
      <c r="P196" s="39"/>
      <c r="Q196" s="39"/>
      <c r="R196" s="40"/>
      <c r="S196" s="46"/>
      <c r="T196" s="46"/>
      <c r="U196" s="46"/>
    </row>
    <row r="197" spans="1:21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40"/>
      <c r="O197" s="38"/>
      <c r="P197" s="39"/>
      <c r="Q197" s="39"/>
      <c r="R197" s="40"/>
      <c r="S197" s="46"/>
      <c r="T197" s="46"/>
      <c r="U197" s="46"/>
    </row>
    <row r="198" spans="1:21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40"/>
      <c r="O198" s="38"/>
      <c r="P198" s="39"/>
      <c r="Q198" s="39"/>
      <c r="R198" s="40"/>
      <c r="S198" s="46"/>
      <c r="T198" s="46"/>
      <c r="U198" s="46"/>
    </row>
    <row r="199" spans="1:21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/>
      <c r="L199" s="39"/>
      <c r="M199" s="39"/>
      <c r="N199" s="40"/>
      <c r="O199" s="104"/>
      <c r="P199" s="105"/>
      <c r="Q199" s="105"/>
      <c r="R199" s="106"/>
      <c r="S199" s="46"/>
      <c r="T199" s="46"/>
      <c r="U199" s="46"/>
    </row>
    <row r="200" spans="1:21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S200" s="46"/>
      <c r="T200" s="46"/>
      <c r="U200" s="46"/>
    </row>
    <row r="201" spans="1:21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S201" s="46"/>
      <c r="T201" s="46"/>
      <c r="U201" s="46"/>
    </row>
    <row r="202" spans="1:21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METALES PESADOS</v>
      </c>
      <c r="G202" s="199"/>
      <c r="H202" s="199"/>
      <c r="I202" s="199"/>
      <c r="J202" s="199"/>
      <c r="K202" s="199"/>
      <c r="L202" s="199"/>
      <c r="M202" s="199"/>
      <c r="N202" s="200"/>
      <c r="O202" s="209" t="str">
        <f>O$2</f>
        <v>PARTÍCULAS</v>
      </c>
      <c r="P202" s="199"/>
      <c r="Q202" s="199"/>
      <c r="R202" s="200"/>
    </row>
    <row r="203" spans="1:21" ht="15.75" thickBot="1" x14ac:dyDescent="0.3">
      <c r="A203" s="174"/>
      <c r="B203" s="9"/>
      <c r="C203" s="9"/>
      <c r="D203" s="9"/>
      <c r="E203" s="9"/>
      <c r="F203" s="11" t="str">
        <f t="shared" ref="F203:R203" si="23">F$3</f>
        <v>As (kg)</v>
      </c>
      <c r="G203" s="12" t="str">
        <f t="shared" si="23"/>
        <v>Cd (kg)</v>
      </c>
      <c r="H203" s="12" t="str">
        <f t="shared" si="23"/>
        <v>Cr (kg)</v>
      </c>
      <c r="I203" s="12" t="str">
        <f t="shared" si="23"/>
        <v>Cu (kg)</v>
      </c>
      <c r="J203" s="12" t="str">
        <f t="shared" si="23"/>
        <v>Hg (kg)</v>
      </c>
      <c r="K203" s="12" t="str">
        <f t="shared" si="23"/>
        <v>Ni (kg)</v>
      </c>
      <c r="L203" s="12" t="str">
        <f t="shared" si="23"/>
        <v>Pb (kg)</v>
      </c>
      <c r="M203" s="12" t="str">
        <f t="shared" si="23"/>
        <v>Se (kg)</v>
      </c>
      <c r="N203" s="13" t="str">
        <f t="shared" si="23"/>
        <v>Zn (kg)</v>
      </c>
      <c r="O203" s="98" t="str">
        <f t="shared" si="23"/>
        <v>PM2,5 (t)</v>
      </c>
      <c r="P203" s="99" t="str">
        <f t="shared" si="23"/>
        <v>PM10 (t)</v>
      </c>
      <c r="Q203" s="99" t="str">
        <f t="shared" si="23"/>
        <v>PST (t)</v>
      </c>
      <c r="R203" s="100" t="str">
        <f t="shared" si="23"/>
        <v>BC (t)</v>
      </c>
    </row>
    <row r="204" spans="1:21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676.14995699999997</v>
      </c>
      <c r="G204" s="17">
        <f t="shared" ref="G204:R204" si="24">SUM(G205:G226)</f>
        <v>310.478857</v>
      </c>
      <c r="H204" s="17">
        <f t="shared" si="24"/>
        <v>848.07914400000004</v>
      </c>
      <c r="I204" s="17">
        <f t="shared" si="24"/>
        <v>13.228993000000001</v>
      </c>
      <c r="J204" s="17">
        <f t="shared" si="24"/>
        <v>2.5212779999999997</v>
      </c>
      <c r="K204" s="17">
        <f t="shared" si="24"/>
        <v>1130.9756520000001</v>
      </c>
      <c r="L204" s="17">
        <f t="shared" si="24"/>
        <v>6886.3549549999998</v>
      </c>
      <c r="M204" s="17">
        <f t="shared" si="24"/>
        <v>3270.1514870000001</v>
      </c>
      <c r="N204" s="19">
        <f t="shared" si="24"/>
        <v>355.86149899999998</v>
      </c>
      <c r="O204" s="16">
        <f t="shared" si="24"/>
        <v>0</v>
      </c>
      <c r="P204" s="17">
        <f t="shared" si="24"/>
        <v>0</v>
      </c>
      <c r="Q204" s="17">
        <f t="shared" si="24"/>
        <v>0</v>
      </c>
      <c r="R204" s="19">
        <f t="shared" si="24"/>
        <v>0</v>
      </c>
      <c r="S204" s="46"/>
      <c r="T204" s="46"/>
      <c r="U204" s="46"/>
    </row>
    <row r="205" spans="1:21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/>
      <c r="I205" s="39"/>
      <c r="J205" s="39"/>
      <c r="K205" s="39"/>
      <c r="L205" s="39"/>
      <c r="M205" s="39"/>
      <c r="N205" s="40"/>
      <c r="O205" s="38"/>
      <c r="P205" s="39"/>
      <c r="Q205" s="39"/>
      <c r="R205" s="40"/>
      <c r="S205" s="46"/>
      <c r="T205" s="46"/>
      <c r="U205" s="46"/>
    </row>
    <row r="206" spans="1:21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39"/>
      <c r="I206" s="39"/>
      <c r="J206" s="39"/>
      <c r="K206" s="39"/>
      <c r="L206" s="39"/>
      <c r="M206" s="39"/>
      <c r="N206" s="40"/>
      <c r="O206" s="38"/>
      <c r="P206" s="39"/>
      <c r="Q206" s="39"/>
      <c r="R206" s="40"/>
      <c r="S206" s="46"/>
      <c r="T206" s="46"/>
      <c r="U206" s="46"/>
    </row>
    <row r="207" spans="1:21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40"/>
      <c r="O207" s="38"/>
      <c r="P207" s="39"/>
      <c r="Q207" s="39"/>
      <c r="R207" s="40"/>
      <c r="S207" s="46"/>
      <c r="T207" s="46"/>
      <c r="U207" s="46"/>
    </row>
    <row r="208" spans="1:21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40"/>
      <c r="O208" s="38"/>
      <c r="P208" s="39"/>
      <c r="Q208" s="39"/>
      <c r="R208" s="40"/>
      <c r="S208" s="46"/>
      <c r="T208" s="46"/>
      <c r="U208" s="46"/>
    </row>
    <row r="209" spans="1:21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/>
      <c r="I209" s="39"/>
      <c r="J209" s="39"/>
      <c r="K209" s="39"/>
      <c r="L209" s="39"/>
      <c r="M209" s="39"/>
      <c r="N209" s="40"/>
      <c r="O209" s="38"/>
      <c r="P209" s="39"/>
      <c r="Q209" s="39"/>
      <c r="R209" s="40"/>
      <c r="S209" s="46"/>
      <c r="T209" s="46"/>
      <c r="U209" s="46"/>
    </row>
    <row r="210" spans="1:21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/>
      <c r="I210" s="39"/>
      <c r="J210" s="39"/>
      <c r="K210" s="39"/>
      <c r="L210" s="39"/>
      <c r="M210" s="39"/>
      <c r="N210" s="40"/>
      <c r="O210" s="38"/>
      <c r="P210" s="39"/>
      <c r="Q210" s="39"/>
      <c r="R210" s="40"/>
      <c r="S210" s="46"/>
      <c r="T210" s="46"/>
      <c r="U210" s="46"/>
    </row>
    <row r="211" spans="1:21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/>
      <c r="I211" s="39"/>
      <c r="J211" s="39"/>
      <c r="K211" s="39"/>
      <c r="L211" s="39"/>
      <c r="M211" s="39"/>
      <c r="N211" s="40"/>
      <c r="O211" s="38"/>
      <c r="P211" s="39"/>
      <c r="Q211" s="39"/>
      <c r="R211" s="40"/>
      <c r="S211" s="46"/>
      <c r="T211" s="46"/>
      <c r="U211" s="46"/>
    </row>
    <row r="212" spans="1:21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/>
      <c r="I212" s="39"/>
      <c r="J212" s="39"/>
      <c r="K212" s="39"/>
      <c r="L212" s="39"/>
      <c r="M212" s="39"/>
      <c r="N212" s="40"/>
      <c r="O212" s="38"/>
      <c r="P212" s="39"/>
      <c r="Q212" s="39"/>
      <c r="R212" s="40"/>
      <c r="S212" s="46"/>
      <c r="T212" s="46"/>
      <c r="U212" s="46"/>
    </row>
    <row r="213" spans="1:21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/>
      <c r="I213" s="39"/>
      <c r="J213" s="39"/>
      <c r="K213" s="39"/>
      <c r="L213" s="39"/>
      <c r="M213" s="39"/>
      <c r="N213" s="40"/>
      <c r="O213" s="38"/>
      <c r="P213" s="39"/>
      <c r="Q213" s="39"/>
      <c r="R213" s="40"/>
      <c r="S213" s="46"/>
      <c r="T213" s="46"/>
      <c r="U213" s="46"/>
    </row>
    <row r="214" spans="1:21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/>
      <c r="I214" s="39"/>
      <c r="J214" s="39"/>
      <c r="K214" s="39"/>
      <c r="L214" s="39"/>
      <c r="M214" s="39"/>
      <c r="N214" s="40"/>
      <c r="O214" s="38"/>
      <c r="P214" s="39"/>
      <c r="Q214" s="39"/>
      <c r="R214" s="40"/>
      <c r="S214" s="46"/>
      <c r="T214" s="46"/>
      <c r="U214" s="46"/>
    </row>
    <row r="215" spans="1:21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/>
      <c r="L215" s="39"/>
      <c r="M215" s="39"/>
      <c r="N215" s="40"/>
      <c r="O215" s="38"/>
      <c r="P215" s="39"/>
      <c r="Q215" s="39"/>
      <c r="R215" s="40"/>
      <c r="S215" s="46"/>
      <c r="T215" s="46"/>
      <c r="U215" s="46"/>
    </row>
    <row r="216" spans="1:21" ht="15.75" x14ac:dyDescent="0.25">
      <c r="A216" s="61" t="s">
        <v>322</v>
      </c>
      <c r="B216" s="14"/>
      <c r="C216" s="14"/>
      <c r="D216" s="14" t="s">
        <v>323</v>
      </c>
      <c r="E216" s="33"/>
      <c r="F216" s="38">
        <v>676.14995699999997</v>
      </c>
      <c r="G216" s="39">
        <v>308.70015699999999</v>
      </c>
      <c r="H216" s="39">
        <v>848.07914400000004</v>
      </c>
      <c r="I216" s="39">
        <v>13.228993000000001</v>
      </c>
      <c r="J216" s="39">
        <v>2.5212779999999997</v>
      </c>
      <c r="K216" s="39">
        <v>1130.9756520000001</v>
      </c>
      <c r="L216" s="39">
        <v>6417.593605</v>
      </c>
      <c r="M216" s="39">
        <v>3270.1514870000001</v>
      </c>
      <c r="N216" s="40">
        <v>355.86149899999998</v>
      </c>
      <c r="O216" s="38"/>
      <c r="P216" s="39"/>
      <c r="Q216" s="39"/>
      <c r="R216" s="40"/>
      <c r="S216" s="46"/>
      <c r="T216" s="46"/>
      <c r="U216" s="46"/>
    </row>
    <row r="217" spans="1:21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/>
      <c r="L217" s="39"/>
      <c r="M217" s="39"/>
      <c r="N217" s="40"/>
      <c r="O217" s="38"/>
      <c r="P217" s="39"/>
      <c r="Q217" s="39"/>
      <c r="R217" s="40"/>
      <c r="S217" s="46"/>
      <c r="T217" s="46"/>
      <c r="U217" s="46"/>
    </row>
    <row r="218" spans="1:21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>
        <v>1.7786999999999999</v>
      </c>
      <c r="H218" s="39"/>
      <c r="I218" s="39"/>
      <c r="J218" s="39"/>
      <c r="K218" s="39"/>
      <c r="L218" s="39">
        <v>468.76134999999994</v>
      </c>
      <c r="M218" s="39"/>
      <c r="N218" s="40"/>
      <c r="O218" s="38"/>
      <c r="P218" s="39"/>
      <c r="Q218" s="39"/>
      <c r="R218" s="40"/>
      <c r="S218" s="46"/>
      <c r="T218" s="46"/>
      <c r="U218" s="46"/>
    </row>
    <row r="219" spans="1:21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40"/>
      <c r="O219" s="38"/>
      <c r="P219" s="39"/>
      <c r="Q219" s="39"/>
      <c r="R219" s="40"/>
      <c r="S219" s="46"/>
      <c r="T219" s="46"/>
      <c r="U219" s="46"/>
    </row>
    <row r="220" spans="1:21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/>
      <c r="L220" s="39"/>
      <c r="M220" s="39"/>
      <c r="N220" s="40"/>
      <c r="O220" s="38"/>
      <c r="P220" s="39"/>
      <c r="Q220" s="39"/>
      <c r="R220" s="40"/>
      <c r="S220" s="46"/>
      <c r="T220" s="46"/>
      <c r="U220" s="46"/>
    </row>
    <row r="221" spans="1:21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/>
      <c r="L221" s="39"/>
      <c r="M221" s="39"/>
      <c r="N221" s="40"/>
      <c r="O221" s="38"/>
      <c r="P221" s="39"/>
      <c r="Q221" s="39"/>
      <c r="R221" s="40"/>
      <c r="S221" s="46"/>
      <c r="T221" s="46"/>
      <c r="U221" s="46"/>
    </row>
    <row r="222" spans="1:21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/>
      <c r="K222" s="39"/>
      <c r="L222" s="39"/>
      <c r="M222" s="39"/>
      <c r="N222" s="40"/>
      <c r="O222" s="38"/>
      <c r="P222" s="39"/>
      <c r="Q222" s="39"/>
      <c r="R222" s="40"/>
      <c r="S222" s="46"/>
      <c r="T222" s="46"/>
      <c r="U222" s="46"/>
    </row>
    <row r="223" spans="1:21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40"/>
      <c r="O223" s="38"/>
      <c r="P223" s="39"/>
      <c r="Q223" s="39"/>
      <c r="R223" s="40"/>
      <c r="S223" s="46"/>
      <c r="T223" s="46"/>
      <c r="U223" s="46"/>
    </row>
    <row r="224" spans="1:21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40"/>
      <c r="O224" s="38"/>
      <c r="P224" s="39"/>
      <c r="Q224" s="39"/>
      <c r="R224" s="40"/>
      <c r="S224" s="46"/>
      <c r="T224" s="46"/>
      <c r="U224" s="46"/>
    </row>
    <row r="225" spans="1:21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40"/>
      <c r="O225" s="38"/>
      <c r="P225" s="39"/>
      <c r="Q225" s="39"/>
      <c r="R225" s="40"/>
      <c r="S225" s="46"/>
      <c r="T225" s="46"/>
      <c r="U225" s="46"/>
    </row>
    <row r="226" spans="1:21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/>
      <c r="I226" s="39"/>
      <c r="J226" s="39"/>
      <c r="K226" s="39"/>
      <c r="L226" s="39"/>
      <c r="M226" s="39"/>
      <c r="N226" s="40"/>
      <c r="O226" s="38"/>
      <c r="P226" s="39"/>
      <c r="Q226" s="39"/>
      <c r="R226" s="40"/>
      <c r="S226" s="46"/>
      <c r="T226" s="46"/>
      <c r="U226" s="46"/>
    </row>
    <row r="227" spans="1:21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40"/>
      <c r="O227" s="38"/>
      <c r="P227" s="39"/>
      <c r="Q227" s="39"/>
      <c r="R227" s="40"/>
      <c r="S227" s="46"/>
      <c r="T227" s="46"/>
      <c r="U227" s="46"/>
    </row>
    <row r="228" spans="1:21" ht="15.75" x14ac:dyDescent="0.25">
      <c r="A228" s="61" t="s">
        <v>336</v>
      </c>
      <c r="B228" s="14"/>
      <c r="C228" s="15" t="s">
        <v>337</v>
      </c>
      <c r="E228" s="33"/>
      <c r="F228" s="16">
        <f t="shared" ref="F228:R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9">
        <f t="shared" si="25"/>
        <v>0</v>
      </c>
      <c r="O228" s="16">
        <f t="shared" si="25"/>
        <v>0</v>
      </c>
      <c r="P228" s="17">
        <f t="shared" si="25"/>
        <v>0</v>
      </c>
      <c r="Q228" s="17">
        <f>SUM(Q229:Q234)</f>
        <v>0</v>
      </c>
      <c r="R228" s="19">
        <f t="shared" si="25"/>
        <v>0</v>
      </c>
      <c r="S228" s="46"/>
      <c r="T228" s="46"/>
      <c r="U228" s="46"/>
    </row>
    <row r="229" spans="1:21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40"/>
      <c r="O229" s="38"/>
      <c r="P229" s="39"/>
      <c r="Q229" s="39"/>
      <c r="R229" s="40"/>
      <c r="S229" s="46"/>
      <c r="T229" s="46"/>
      <c r="U229" s="46"/>
    </row>
    <row r="230" spans="1:21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40"/>
      <c r="O230" s="38"/>
      <c r="P230" s="39"/>
      <c r="Q230" s="39"/>
      <c r="R230" s="40"/>
      <c r="S230" s="46"/>
      <c r="T230" s="46"/>
      <c r="U230" s="46"/>
    </row>
    <row r="231" spans="1:21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40"/>
      <c r="O231" s="38"/>
      <c r="P231" s="39"/>
      <c r="Q231" s="39"/>
      <c r="R231" s="40"/>
      <c r="S231" s="46"/>
      <c r="T231" s="46"/>
      <c r="U231" s="46"/>
    </row>
    <row r="232" spans="1:21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40"/>
      <c r="O232" s="38"/>
      <c r="P232" s="39"/>
      <c r="Q232" s="39"/>
      <c r="R232" s="40"/>
      <c r="S232" s="46"/>
      <c r="T232" s="46"/>
      <c r="U232" s="46"/>
    </row>
    <row r="233" spans="1:21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40"/>
      <c r="O233" s="38"/>
      <c r="P233" s="39"/>
      <c r="Q233" s="39"/>
      <c r="R233" s="40"/>
      <c r="S233" s="46"/>
      <c r="T233" s="46"/>
      <c r="U233" s="46"/>
    </row>
    <row r="234" spans="1:21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40"/>
      <c r="O234" s="38"/>
      <c r="P234" s="39"/>
      <c r="Q234" s="39"/>
      <c r="R234" s="40"/>
      <c r="S234" s="46"/>
      <c r="T234" s="46"/>
      <c r="U234" s="46"/>
    </row>
    <row r="235" spans="1:21" ht="15.75" x14ac:dyDescent="0.25">
      <c r="A235" s="61"/>
      <c r="B235" s="14"/>
      <c r="C235" s="14"/>
      <c r="D235" s="14"/>
      <c r="E235" s="33"/>
      <c r="F235" s="38"/>
      <c r="G235" s="39"/>
      <c r="H235" s="39"/>
      <c r="I235" s="39"/>
      <c r="J235" s="39"/>
      <c r="K235" s="39"/>
      <c r="L235" s="39"/>
      <c r="M235" s="39"/>
      <c r="N235" s="40"/>
      <c r="O235" s="38"/>
      <c r="P235" s="39"/>
      <c r="Q235" s="39"/>
      <c r="R235" s="40"/>
      <c r="S235" s="46"/>
      <c r="T235" s="46"/>
      <c r="U235" s="46"/>
    </row>
    <row r="236" spans="1:21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9"/>
      <c r="O236" s="16"/>
      <c r="P236" s="17"/>
      <c r="Q236" s="17"/>
      <c r="R236" s="19"/>
      <c r="S236" s="46"/>
      <c r="T236" s="46"/>
      <c r="U236" s="46"/>
    </row>
    <row r="237" spans="1:21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40"/>
      <c r="O237" s="38"/>
      <c r="P237" s="39"/>
      <c r="Q237" s="39"/>
      <c r="R237" s="40"/>
      <c r="S237" s="46"/>
      <c r="T237" s="46"/>
      <c r="U237" s="46"/>
    </row>
    <row r="238" spans="1:21" ht="19.5" thickBot="1" x14ac:dyDescent="0.35">
      <c r="A238" s="61"/>
      <c r="B238" s="25" t="s">
        <v>350</v>
      </c>
      <c r="C238" s="14"/>
      <c r="D238" s="14"/>
      <c r="E238" s="33"/>
      <c r="F238" s="41">
        <f t="shared" ref="F238:R238" si="26">SUM(F228,F204,F173,F155,F140,F128,F121,F236)</f>
        <v>2059.9905555833893</v>
      </c>
      <c r="G238" s="42">
        <f t="shared" si="26"/>
        <v>1881.7240503533312</v>
      </c>
      <c r="H238" s="42">
        <f t="shared" si="26"/>
        <v>8459.0874831596757</v>
      </c>
      <c r="I238" s="42">
        <f t="shared" si="26"/>
        <v>11942.43972587492</v>
      </c>
      <c r="J238" s="42">
        <f t="shared" si="26"/>
        <v>2265.4319753096174</v>
      </c>
      <c r="K238" s="42">
        <f t="shared" si="26"/>
        <v>5665.2119497520653</v>
      </c>
      <c r="L238" s="42">
        <f t="shared" si="26"/>
        <v>37489.790752380395</v>
      </c>
      <c r="M238" s="42">
        <f t="shared" si="26"/>
        <v>3343.4311011100003</v>
      </c>
      <c r="N238" s="43">
        <f t="shared" si="26"/>
        <v>28452.319324501648</v>
      </c>
      <c r="O238" s="41">
        <f t="shared" si="26"/>
        <v>0</v>
      </c>
      <c r="P238" s="42">
        <f t="shared" si="26"/>
        <v>0</v>
      </c>
      <c r="Q238" s="42">
        <f t="shared" si="26"/>
        <v>0</v>
      </c>
      <c r="R238" s="43">
        <f t="shared" si="26"/>
        <v>0</v>
      </c>
      <c r="S238" s="46"/>
      <c r="T238" s="46"/>
      <c r="U238" s="46"/>
    </row>
    <row r="239" spans="1:21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S239" s="46"/>
      <c r="T239" s="46"/>
      <c r="U239" s="46"/>
    </row>
    <row r="240" spans="1:21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S240" s="46"/>
      <c r="T240" s="46"/>
      <c r="U240" s="46"/>
    </row>
    <row r="241" spans="1:21" ht="28.5" customHeight="1" x14ac:dyDescent="0.2">
      <c r="A241" s="173">
        <v>5</v>
      </c>
      <c r="B241" s="201" t="s">
        <v>351</v>
      </c>
      <c r="C241" s="202"/>
      <c r="D241" s="203"/>
      <c r="E241" s="57"/>
      <c r="F241" s="198" t="str">
        <f>F$2</f>
        <v>METALES PESADOS</v>
      </c>
      <c r="G241" s="199"/>
      <c r="H241" s="199"/>
      <c r="I241" s="199"/>
      <c r="J241" s="199"/>
      <c r="K241" s="199"/>
      <c r="L241" s="199"/>
      <c r="M241" s="199"/>
      <c r="N241" s="200"/>
      <c r="O241" s="209" t="str">
        <f>O$2</f>
        <v>PARTÍCULAS</v>
      </c>
      <c r="P241" s="199"/>
      <c r="Q241" s="199"/>
      <c r="R241" s="200"/>
      <c r="S241" s="46"/>
      <c r="T241" s="46"/>
      <c r="U241" s="46"/>
    </row>
    <row r="242" spans="1:21" ht="15.75" thickBot="1" x14ac:dyDescent="0.3">
      <c r="A242" s="177"/>
      <c r="B242" s="33"/>
      <c r="C242" s="33"/>
      <c r="D242" s="33"/>
      <c r="E242" s="33"/>
      <c r="F242" s="58" t="str">
        <f t="shared" ref="F242:R242" si="27">F$3</f>
        <v>As (kg)</v>
      </c>
      <c r="G242" s="59" t="str">
        <f t="shared" si="27"/>
        <v>Cd (kg)</v>
      </c>
      <c r="H242" s="59" t="str">
        <f t="shared" si="27"/>
        <v>Cr (kg)</v>
      </c>
      <c r="I242" s="59" t="str">
        <f t="shared" si="27"/>
        <v>Cu (kg)</v>
      </c>
      <c r="J242" s="59" t="str">
        <f t="shared" si="27"/>
        <v>Hg (kg)</v>
      </c>
      <c r="K242" s="59" t="str">
        <f t="shared" si="27"/>
        <v>Ni (kg)</v>
      </c>
      <c r="L242" s="59" t="str">
        <f t="shared" si="27"/>
        <v>Pb (kg)</v>
      </c>
      <c r="M242" s="59" t="str">
        <f t="shared" si="27"/>
        <v>Se (kg)</v>
      </c>
      <c r="N242" s="60" t="str">
        <f t="shared" si="27"/>
        <v>Zn (kg)</v>
      </c>
      <c r="O242" s="98" t="str">
        <f t="shared" si="27"/>
        <v>PM2,5 (t)</v>
      </c>
      <c r="P242" s="99" t="str">
        <f t="shared" si="27"/>
        <v>PM10 (t)</v>
      </c>
      <c r="Q242" s="99" t="str">
        <f t="shared" si="27"/>
        <v>PST (t)</v>
      </c>
      <c r="R242" s="100" t="str">
        <f t="shared" si="27"/>
        <v>BC (t)</v>
      </c>
      <c r="S242" s="46"/>
      <c r="T242" s="46"/>
      <c r="U242" s="46"/>
    </row>
    <row r="243" spans="1:21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R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0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9">
        <f t="shared" si="28"/>
        <v>0</v>
      </c>
      <c r="O243" s="16">
        <f t="shared" si="28"/>
        <v>0</v>
      </c>
      <c r="P243" s="17">
        <f t="shared" si="28"/>
        <v>0</v>
      </c>
      <c r="Q243" s="17">
        <f>SUM(Q244:Q246)</f>
        <v>0</v>
      </c>
      <c r="R243" s="19">
        <f t="shared" si="28"/>
        <v>0</v>
      </c>
      <c r="S243" s="46"/>
      <c r="T243" s="46"/>
      <c r="U243" s="46"/>
    </row>
    <row r="244" spans="1:21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40"/>
      <c r="O244" s="38"/>
      <c r="P244" s="39"/>
      <c r="Q244" s="39"/>
      <c r="R244" s="40"/>
      <c r="S244" s="46"/>
      <c r="T244" s="46"/>
      <c r="U244" s="46"/>
    </row>
    <row r="245" spans="1:21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/>
      <c r="J245" s="39"/>
      <c r="K245" s="39"/>
      <c r="L245" s="39"/>
      <c r="M245" s="39"/>
      <c r="N245" s="40"/>
      <c r="O245" s="38"/>
      <c r="P245" s="39"/>
      <c r="Q245" s="39"/>
      <c r="R245" s="40"/>
      <c r="S245" s="46"/>
      <c r="T245" s="46"/>
      <c r="U245" s="46"/>
    </row>
    <row r="246" spans="1:21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40"/>
      <c r="O246" s="38"/>
      <c r="P246" s="39"/>
      <c r="Q246" s="39"/>
      <c r="R246" s="40"/>
      <c r="S246" s="46"/>
      <c r="T246" s="46"/>
      <c r="U246" s="46"/>
    </row>
    <row r="247" spans="1:21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40"/>
      <c r="O247" s="38"/>
      <c r="P247" s="39"/>
      <c r="Q247" s="39"/>
      <c r="R247" s="40"/>
      <c r="S247" s="46"/>
      <c r="T247" s="46"/>
      <c r="U247" s="46"/>
    </row>
    <row r="248" spans="1:21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R248" si="29">SUM(F249:F250)</f>
        <v>0</v>
      </c>
      <c r="G248" s="17">
        <f t="shared" si="29"/>
        <v>0</v>
      </c>
      <c r="H248" s="17">
        <f t="shared" si="29"/>
        <v>0</v>
      </c>
      <c r="I248" s="17">
        <f t="shared" si="29"/>
        <v>0</v>
      </c>
      <c r="J248" s="17">
        <f t="shared" si="29"/>
        <v>0</v>
      </c>
      <c r="K248" s="17">
        <f t="shared" si="29"/>
        <v>0</v>
      </c>
      <c r="L248" s="17">
        <f t="shared" si="29"/>
        <v>0</v>
      </c>
      <c r="M248" s="17">
        <f t="shared" si="29"/>
        <v>0</v>
      </c>
      <c r="N248" s="19">
        <f t="shared" si="29"/>
        <v>0</v>
      </c>
      <c r="O248" s="16">
        <f t="shared" si="29"/>
        <v>0</v>
      </c>
      <c r="P248" s="17">
        <f t="shared" si="29"/>
        <v>0</v>
      </c>
      <c r="Q248" s="17">
        <f>SUM(Q249:Q250)</f>
        <v>0</v>
      </c>
      <c r="R248" s="19">
        <f t="shared" si="29"/>
        <v>0</v>
      </c>
      <c r="S248" s="46"/>
      <c r="T248" s="46"/>
      <c r="U248" s="46"/>
    </row>
    <row r="249" spans="1:21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/>
      <c r="I249" s="39"/>
      <c r="J249" s="39"/>
      <c r="K249" s="39"/>
      <c r="L249" s="39"/>
      <c r="M249" s="39"/>
      <c r="N249" s="40"/>
      <c r="O249" s="38"/>
      <c r="P249" s="39"/>
      <c r="Q249" s="39"/>
      <c r="R249" s="40"/>
      <c r="S249" s="46"/>
      <c r="T249" s="46"/>
      <c r="U249" s="46"/>
    </row>
    <row r="250" spans="1:21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/>
      <c r="I250" s="39"/>
      <c r="J250" s="39"/>
      <c r="K250" s="39"/>
      <c r="L250" s="39"/>
      <c r="M250" s="39"/>
      <c r="N250" s="40"/>
      <c r="O250" s="38"/>
      <c r="P250" s="39"/>
      <c r="Q250" s="39"/>
      <c r="R250" s="40"/>
      <c r="S250" s="46"/>
      <c r="T250" s="46"/>
      <c r="U250" s="46"/>
    </row>
    <row r="251" spans="1:21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40"/>
      <c r="O251" s="38"/>
      <c r="P251" s="39"/>
      <c r="Q251" s="39"/>
      <c r="R251" s="40"/>
      <c r="S251" s="46"/>
      <c r="T251" s="46"/>
      <c r="U251" s="46"/>
    </row>
    <row r="252" spans="1:21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R252" si="30">SUM(F253:F255)</f>
        <v>0</v>
      </c>
      <c r="G252" s="17">
        <f t="shared" si="30"/>
        <v>0</v>
      </c>
      <c r="H252" s="17">
        <f t="shared" si="30"/>
        <v>0</v>
      </c>
      <c r="I252" s="17">
        <f t="shared" si="30"/>
        <v>0</v>
      </c>
      <c r="J252" s="17">
        <f t="shared" si="30"/>
        <v>0</v>
      </c>
      <c r="K252" s="17">
        <f t="shared" si="30"/>
        <v>0</v>
      </c>
      <c r="L252" s="17">
        <f t="shared" si="30"/>
        <v>0</v>
      </c>
      <c r="M252" s="17">
        <f t="shared" si="30"/>
        <v>0</v>
      </c>
      <c r="N252" s="19">
        <f t="shared" si="30"/>
        <v>0</v>
      </c>
      <c r="O252" s="16">
        <f t="shared" si="30"/>
        <v>0</v>
      </c>
      <c r="P252" s="17">
        <f t="shared" si="30"/>
        <v>0</v>
      </c>
      <c r="Q252" s="17">
        <f>SUM(Q253:Q255)</f>
        <v>0</v>
      </c>
      <c r="R252" s="19">
        <f t="shared" si="30"/>
        <v>0</v>
      </c>
      <c r="S252" s="46"/>
      <c r="T252" s="46"/>
      <c r="U252" s="46"/>
    </row>
    <row r="253" spans="1:21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40"/>
      <c r="O253" s="38"/>
      <c r="P253" s="39"/>
      <c r="Q253" s="39"/>
      <c r="R253" s="40"/>
      <c r="S253" s="46"/>
      <c r="T253" s="46"/>
      <c r="U253" s="46"/>
    </row>
    <row r="254" spans="1:21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/>
      <c r="I254" s="39"/>
      <c r="J254" s="39"/>
      <c r="K254" s="39"/>
      <c r="L254" s="39"/>
      <c r="M254" s="39"/>
      <c r="N254" s="40"/>
      <c r="O254" s="38"/>
      <c r="P254" s="39"/>
      <c r="Q254" s="39"/>
      <c r="R254" s="40"/>
      <c r="S254" s="46"/>
      <c r="T254" s="46"/>
      <c r="U254" s="46"/>
    </row>
    <row r="255" spans="1:21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40"/>
      <c r="O255" s="38"/>
      <c r="P255" s="39"/>
      <c r="Q255" s="39"/>
      <c r="R255" s="40"/>
      <c r="S255" s="46"/>
      <c r="T255" s="46"/>
      <c r="U255" s="46"/>
    </row>
    <row r="256" spans="1:21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40"/>
      <c r="O256" s="38"/>
      <c r="P256" s="39"/>
      <c r="Q256" s="39"/>
      <c r="R256" s="40"/>
      <c r="S256" s="46"/>
      <c r="T256" s="46"/>
      <c r="U256" s="46"/>
    </row>
    <row r="257" spans="1:21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R257" si="31">SUM(F258:F259)</f>
        <v>0</v>
      </c>
      <c r="G257" s="17">
        <f t="shared" si="31"/>
        <v>0</v>
      </c>
      <c r="H257" s="17">
        <f t="shared" si="31"/>
        <v>0</v>
      </c>
      <c r="I257" s="17">
        <f t="shared" si="31"/>
        <v>0</v>
      </c>
      <c r="J257" s="17">
        <f t="shared" si="31"/>
        <v>0</v>
      </c>
      <c r="K257" s="17">
        <f t="shared" si="31"/>
        <v>0</v>
      </c>
      <c r="L257" s="17">
        <f t="shared" si="31"/>
        <v>0</v>
      </c>
      <c r="M257" s="17">
        <f t="shared" si="31"/>
        <v>0</v>
      </c>
      <c r="N257" s="19">
        <f t="shared" si="31"/>
        <v>0</v>
      </c>
      <c r="O257" s="16">
        <f t="shared" si="31"/>
        <v>0</v>
      </c>
      <c r="P257" s="17">
        <f t="shared" si="31"/>
        <v>0</v>
      </c>
      <c r="Q257" s="17">
        <f>SUM(Q258:Q259)</f>
        <v>0</v>
      </c>
      <c r="R257" s="19">
        <f t="shared" si="31"/>
        <v>0</v>
      </c>
      <c r="S257" s="46"/>
      <c r="T257" s="46"/>
      <c r="U257" s="46"/>
    </row>
    <row r="258" spans="1:21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/>
      <c r="I258" s="39"/>
      <c r="J258" s="39"/>
      <c r="K258" s="39"/>
      <c r="L258" s="39"/>
      <c r="M258" s="39"/>
      <c r="N258" s="40"/>
      <c r="O258" s="38"/>
      <c r="P258" s="39"/>
      <c r="Q258" s="39"/>
      <c r="R258" s="40"/>
      <c r="S258" s="46"/>
      <c r="T258" s="46"/>
      <c r="U258" s="46"/>
    </row>
    <row r="259" spans="1:21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40"/>
      <c r="O259" s="38"/>
      <c r="P259" s="39"/>
      <c r="Q259" s="39"/>
      <c r="R259" s="40"/>
      <c r="S259" s="46"/>
      <c r="T259" s="46"/>
      <c r="U259" s="46"/>
    </row>
    <row r="260" spans="1:21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40"/>
      <c r="O260" s="38"/>
      <c r="P260" s="39"/>
      <c r="Q260" s="39"/>
      <c r="R260" s="40"/>
      <c r="S260" s="46"/>
      <c r="T260" s="46"/>
      <c r="U260" s="46"/>
    </row>
    <row r="261" spans="1:21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R261" si="32">SUM(F262:F264)</f>
        <v>0</v>
      </c>
      <c r="G261" s="17">
        <f t="shared" si="32"/>
        <v>0</v>
      </c>
      <c r="H261" s="17">
        <f t="shared" si="32"/>
        <v>0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9">
        <f t="shared" si="32"/>
        <v>0</v>
      </c>
      <c r="O261" s="16">
        <f t="shared" si="32"/>
        <v>0</v>
      </c>
      <c r="P261" s="17">
        <f t="shared" si="32"/>
        <v>0</v>
      </c>
      <c r="Q261" s="17">
        <f>SUM(Q262:Q264)</f>
        <v>0</v>
      </c>
      <c r="R261" s="19">
        <f t="shared" si="32"/>
        <v>0</v>
      </c>
      <c r="S261" s="46"/>
      <c r="T261" s="46"/>
      <c r="U261" s="46"/>
    </row>
    <row r="262" spans="1:21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/>
      <c r="I262" s="39"/>
      <c r="J262" s="39"/>
      <c r="K262" s="39"/>
      <c r="L262" s="39"/>
      <c r="M262" s="39"/>
      <c r="N262" s="40"/>
      <c r="O262" s="38"/>
      <c r="P262" s="39"/>
      <c r="Q262" s="39"/>
      <c r="R262" s="40"/>
      <c r="S262" s="46"/>
      <c r="T262" s="46"/>
      <c r="U262" s="46"/>
    </row>
    <row r="263" spans="1:21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/>
      <c r="I263" s="39"/>
      <c r="J263" s="39"/>
      <c r="K263" s="39"/>
      <c r="L263" s="39"/>
      <c r="M263" s="39"/>
      <c r="N263" s="40"/>
      <c r="O263" s="38"/>
      <c r="P263" s="39"/>
      <c r="Q263" s="39"/>
      <c r="R263" s="40"/>
      <c r="S263" s="46"/>
      <c r="T263" s="46"/>
      <c r="U263" s="46"/>
    </row>
    <row r="264" spans="1:21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/>
      <c r="I264" s="39"/>
      <c r="J264" s="39"/>
      <c r="K264" s="39"/>
      <c r="L264" s="39"/>
      <c r="M264" s="39"/>
      <c r="N264" s="40"/>
      <c r="O264" s="38"/>
      <c r="P264" s="39"/>
      <c r="Q264" s="39"/>
      <c r="R264" s="40"/>
      <c r="S264" s="46"/>
      <c r="T264" s="46"/>
      <c r="U264" s="46"/>
    </row>
    <row r="265" spans="1:21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40"/>
      <c r="O265" s="38"/>
      <c r="P265" s="39"/>
      <c r="Q265" s="39"/>
      <c r="R265" s="40"/>
      <c r="S265" s="46"/>
      <c r="T265" s="46"/>
      <c r="U265" s="46"/>
    </row>
    <row r="266" spans="1:21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R266" si="33">SUM(F267:F268)</f>
        <v>0</v>
      </c>
      <c r="G266" s="17">
        <f t="shared" si="33"/>
        <v>0</v>
      </c>
      <c r="H266" s="17">
        <f t="shared" si="33"/>
        <v>0</v>
      </c>
      <c r="I266" s="17">
        <f t="shared" si="33"/>
        <v>0</v>
      </c>
      <c r="J266" s="17">
        <f t="shared" si="33"/>
        <v>0</v>
      </c>
      <c r="K266" s="17">
        <f t="shared" si="33"/>
        <v>0</v>
      </c>
      <c r="L266" s="17">
        <f t="shared" si="33"/>
        <v>0</v>
      </c>
      <c r="M266" s="17">
        <f t="shared" si="33"/>
        <v>0</v>
      </c>
      <c r="N266" s="19">
        <f t="shared" si="33"/>
        <v>0</v>
      </c>
      <c r="O266" s="16">
        <f t="shared" si="33"/>
        <v>0</v>
      </c>
      <c r="P266" s="17">
        <f t="shared" si="33"/>
        <v>0</v>
      </c>
      <c r="Q266" s="17">
        <f>SUM(Q267:Q268)</f>
        <v>0</v>
      </c>
      <c r="R266" s="19">
        <f t="shared" si="33"/>
        <v>0</v>
      </c>
      <c r="S266" s="46"/>
      <c r="T266" s="46"/>
      <c r="U266" s="46"/>
    </row>
    <row r="267" spans="1:21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/>
      <c r="I267" s="39"/>
      <c r="J267" s="39"/>
      <c r="K267" s="39"/>
      <c r="L267" s="39"/>
      <c r="M267" s="39"/>
      <c r="N267" s="40"/>
      <c r="O267" s="38"/>
      <c r="P267" s="39"/>
      <c r="Q267" s="39"/>
      <c r="R267" s="40"/>
      <c r="S267" s="46"/>
      <c r="T267" s="46"/>
      <c r="U267" s="46"/>
    </row>
    <row r="268" spans="1:21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/>
      <c r="I268" s="39"/>
      <c r="J268" s="39"/>
      <c r="K268" s="39"/>
      <c r="L268" s="39"/>
      <c r="M268" s="39"/>
      <c r="N268" s="40"/>
      <c r="O268" s="38"/>
      <c r="P268" s="39"/>
      <c r="Q268" s="39"/>
      <c r="R268" s="40"/>
      <c r="S268" s="46"/>
      <c r="T268" s="46"/>
      <c r="U268" s="46"/>
    </row>
    <row r="269" spans="1:21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40"/>
      <c r="O269" s="38"/>
      <c r="P269" s="39"/>
      <c r="Q269" s="39"/>
      <c r="R269" s="40"/>
      <c r="S269" s="46"/>
      <c r="T269" s="46"/>
      <c r="U269" s="46"/>
    </row>
    <row r="270" spans="1:21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9"/>
      <c r="O270" s="16"/>
      <c r="P270" s="17"/>
      <c r="Q270" s="17"/>
      <c r="R270" s="19"/>
      <c r="S270" s="46"/>
      <c r="T270" s="46"/>
      <c r="U270" s="46"/>
    </row>
    <row r="271" spans="1:21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5"/>
      <c r="O271" s="63"/>
      <c r="P271" s="64"/>
      <c r="Q271" s="64"/>
      <c r="R271" s="65"/>
      <c r="S271" s="46"/>
      <c r="T271" s="46"/>
      <c r="U271" s="46"/>
    </row>
    <row r="272" spans="1:21" ht="19.5" thickBot="1" x14ac:dyDescent="0.35">
      <c r="A272" s="61"/>
      <c r="B272" s="25" t="s">
        <v>396</v>
      </c>
      <c r="C272" s="14"/>
      <c r="D272" s="14"/>
      <c r="E272" s="33"/>
      <c r="F272" s="41">
        <f t="shared" ref="F272:R272" si="34">SUM(F270,F266,F261,F257,F252,F248,F243)</f>
        <v>0</v>
      </c>
      <c r="G272" s="42">
        <f t="shared" si="34"/>
        <v>0</v>
      </c>
      <c r="H272" s="42">
        <f t="shared" si="34"/>
        <v>0</v>
      </c>
      <c r="I272" s="42">
        <f t="shared" si="34"/>
        <v>0</v>
      </c>
      <c r="J272" s="42">
        <f t="shared" si="34"/>
        <v>0</v>
      </c>
      <c r="K272" s="42">
        <f t="shared" si="34"/>
        <v>0</v>
      </c>
      <c r="L272" s="42">
        <f t="shared" si="34"/>
        <v>0</v>
      </c>
      <c r="M272" s="42">
        <f t="shared" si="34"/>
        <v>0</v>
      </c>
      <c r="N272" s="43">
        <f t="shared" si="34"/>
        <v>0</v>
      </c>
      <c r="O272" s="41">
        <f t="shared" si="34"/>
        <v>0</v>
      </c>
      <c r="P272" s="42">
        <f t="shared" si="34"/>
        <v>0</v>
      </c>
      <c r="Q272" s="42">
        <f t="shared" si="34"/>
        <v>0</v>
      </c>
      <c r="R272" s="43">
        <f t="shared" si="34"/>
        <v>0</v>
      </c>
      <c r="S272" s="46"/>
      <c r="T272" s="46"/>
      <c r="U272" s="46"/>
    </row>
    <row r="273" spans="1:18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8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8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METALES PESADOS</v>
      </c>
      <c r="G275" s="199"/>
      <c r="H275" s="199"/>
      <c r="I275" s="199"/>
      <c r="J275" s="199"/>
      <c r="K275" s="199"/>
      <c r="L275" s="199"/>
      <c r="M275" s="199"/>
      <c r="N275" s="200"/>
      <c r="O275" s="209" t="str">
        <f>O$2</f>
        <v>PARTÍCULAS</v>
      </c>
      <c r="P275" s="199"/>
      <c r="Q275" s="199"/>
      <c r="R275" s="200"/>
    </row>
    <row r="276" spans="1:18" ht="15.75" thickBot="1" x14ac:dyDescent="0.3">
      <c r="A276" s="174"/>
      <c r="B276" s="9"/>
      <c r="C276" s="9"/>
      <c r="D276" s="9"/>
      <c r="E276" s="9"/>
      <c r="F276" s="11" t="str">
        <f t="shared" ref="F276:R276" si="35">F$3</f>
        <v>As (kg)</v>
      </c>
      <c r="G276" s="12" t="str">
        <f t="shared" si="35"/>
        <v>Cd (kg)</v>
      </c>
      <c r="H276" s="12" t="str">
        <f t="shared" si="35"/>
        <v>Cr (kg)</v>
      </c>
      <c r="I276" s="12" t="str">
        <f t="shared" si="35"/>
        <v>Cu (kg)</v>
      </c>
      <c r="J276" s="12" t="str">
        <f t="shared" si="35"/>
        <v>Hg (kg)</v>
      </c>
      <c r="K276" s="12" t="str">
        <f t="shared" si="35"/>
        <v>Ni (kg)</v>
      </c>
      <c r="L276" s="12" t="str">
        <f t="shared" si="35"/>
        <v>Pb (kg)</v>
      </c>
      <c r="M276" s="12" t="str">
        <f t="shared" si="35"/>
        <v>Se (kg)</v>
      </c>
      <c r="N276" s="13" t="str">
        <f t="shared" si="35"/>
        <v>Zn (kg)</v>
      </c>
      <c r="O276" s="98" t="str">
        <f t="shared" si="35"/>
        <v>PM2,5 (t)</v>
      </c>
      <c r="P276" s="99" t="str">
        <f t="shared" si="35"/>
        <v>PM10 (t)</v>
      </c>
      <c r="Q276" s="99" t="str">
        <f t="shared" si="35"/>
        <v>PST (t)</v>
      </c>
      <c r="R276" s="100" t="str">
        <f t="shared" si="35"/>
        <v>BC (t)</v>
      </c>
    </row>
    <row r="277" spans="1:18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R277" si="36">SUM(F278:F286)</f>
        <v>0</v>
      </c>
      <c r="G277" s="17">
        <f t="shared" si="36"/>
        <v>0</v>
      </c>
      <c r="H277" s="17">
        <f t="shared" si="36"/>
        <v>0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9">
        <f t="shared" si="36"/>
        <v>0</v>
      </c>
      <c r="O277" s="16">
        <f t="shared" si="36"/>
        <v>0</v>
      </c>
      <c r="P277" s="17">
        <f t="shared" si="36"/>
        <v>0</v>
      </c>
      <c r="Q277" s="17">
        <f>SUM(Q278:Q286)</f>
        <v>0</v>
      </c>
      <c r="R277" s="19">
        <f t="shared" si="36"/>
        <v>0</v>
      </c>
    </row>
    <row r="278" spans="1:18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/>
      <c r="I278" s="23"/>
      <c r="J278" s="23"/>
      <c r="K278" s="23"/>
      <c r="L278" s="23"/>
      <c r="M278" s="23"/>
      <c r="N278" s="24"/>
      <c r="O278" s="22"/>
      <c r="P278" s="23"/>
      <c r="Q278" s="23"/>
      <c r="R278" s="24"/>
    </row>
    <row r="279" spans="1:18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/>
      <c r="I279" s="23"/>
      <c r="J279" s="23"/>
      <c r="K279" s="23"/>
      <c r="L279" s="23"/>
      <c r="M279" s="23"/>
      <c r="N279" s="24"/>
      <c r="O279" s="22"/>
      <c r="P279" s="23"/>
      <c r="Q279" s="23"/>
      <c r="R279" s="24"/>
    </row>
    <row r="280" spans="1:18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/>
      <c r="I280" s="23"/>
      <c r="J280" s="23"/>
      <c r="K280" s="23"/>
      <c r="L280" s="23"/>
      <c r="M280" s="23"/>
      <c r="N280" s="24"/>
      <c r="O280" s="22"/>
      <c r="P280" s="23"/>
      <c r="Q280" s="23"/>
      <c r="R280" s="24"/>
    </row>
    <row r="281" spans="1:18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/>
      <c r="I281" s="23"/>
      <c r="J281" s="23"/>
      <c r="K281" s="23"/>
      <c r="L281" s="23"/>
      <c r="M281" s="23"/>
      <c r="N281" s="24"/>
      <c r="O281" s="22"/>
      <c r="P281" s="23"/>
      <c r="Q281" s="23"/>
      <c r="R281" s="24"/>
    </row>
    <row r="282" spans="1:18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/>
      <c r="I282" s="23"/>
      <c r="J282" s="23"/>
      <c r="K282" s="23"/>
      <c r="L282" s="23"/>
      <c r="M282" s="23"/>
      <c r="N282" s="24"/>
      <c r="O282" s="22"/>
      <c r="P282" s="23"/>
      <c r="Q282" s="23"/>
      <c r="R282" s="24"/>
    </row>
    <row r="283" spans="1:18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/>
      <c r="I283" s="23"/>
      <c r="J283" s="23"/>
      <c r="K283" s="23"/>
      <c r="L283" s="23"/>
      <c r="M283" s="23"/>
      <c r="N283" s="24"/>
      <c r="O283" s="22"/>
      <c r="P283" s="23"/>
      <c r="Q283" s="23"/>
      <c r="R283" s="24"/>
    </row>
    <row r="284" spans="1:18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/>
      <c r="I284" s="23"/>
      <c r="J284" s="23"/>
      <c r="K284" s="23"/>
      <c r="L284" s="23"/>
      <c r="M284" s="23"/>
      <c r="N284" s="24"/>
      <c r="O284" s="22"/>
      <c r="P284" s="23"/>
      <c r="Q284" s="23"/>
      <c r="R284" s="24"/>
    </row>
    <row r="285" spans="1:18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/>
      <c r="I285" s="23"/>
      <c r="J285" s="23"/>
      <c r="K285" s="23"/>
      <c r="L285" s="23"/>
      <c r="M285" s="23"/>
      <c r="N285" s="24"/>
      <c r="O285" s="22"/>
      <c r="P285" s="23"/>
      <c r="Q285" s="23"/>
      <c r="R285" s="24"/>
    </row>
    <row r="286" spans="1:18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4"/>
      <c r="O286" s="22"/>
      <c r="P286" s="23"/>
      <c r="Q286" s="23"/>
      <c r="R286" s="24"/>
    </row>
    <row r="287" spans="1:18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4"/>
      <c r="O287" s="22"/>
      <c r="P287" s="23"/>
      <c r="Q287" s="23"/>
      <c r="R287" s="24"/>
    </row>
    <row r="288" spans="1:18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R288" si="37">SUM(F289:F292)</f>
        <v>0</v>
      </c>
      <c r="G288" s="17">
        <f t="shared" si="37"/>
        <v>0</v>
      </c>
      <c r="H288" s="17">
        <f t="shared" si="37"/>
        <v>0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9">
        <f t="shared" si="37"/>
        <v>0</v>
      </c>
      <c r="O288" s="16">
        <f t="shared" si="37"/>
        <v>0</v>
      </c>
      <c r="P288" s="17">
        <f t="shared" si="37"/>
        <v>0</v>
      </c>
      <c r="Q288" s="17">
        <f>SUM(Q289:Q292)</f>
        <v>0</v>
      </c>
      <c r="R288" s="19">
        <f t="shared" si="37"/>
        <v>0</v>
      </c>
    </row>
    <row r="289" spans="1:18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/>
      <c r="I289" s="23"/>
      <c r="J289" s="23"/>
      <c r="K289" s="23"/>
      <c r="L289" s="23"/>
      <c r="M289" s="23"/>
      <c r="N289" s="24"/>
      <c r="O289" s="22"/>
      <c r="P289" s="23"/>
      <c r="Q289" s="23"/>
      <c r="R289" s="24"/>
    </row>
    <row r="290" spans="1:18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/>
      <c r="I290" s="23"/>
      <c r="J290" s="23"/>
      <c r="K290" s="23"/>
      <c r="L290" s="23"/>
      <c r="M290" s="23"/>
      <c r="N290" s="24"/>
      <c r="O290" s="22"/>
      <c r="P290" s="23"/>
      <c r="Q290" s="23"/>
      <c r="R290" s="24"/>
    </row>
    <row r="291" spans="1:18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4"/>
      <c r="O291" s="22"/>
      <c r="P291" s="23"/>
      <c r="Q291" s="23"/>
      <c r="R291" s="24"/>
    </row>
    <row r="292" spans="1:18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4"/>
      <c r="O292" s="22"/>
      <c r="P292" s="23"/>
      <c r="Q292" s="23"/>
      <c r="R292" s="24"/>
    </row>
    <row r="293" spans="1:18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4"/>
      <c r="O293" s="22"/>
      <c r="P293" s="23"/>
      <c r="Q293" s="23"/>
      <c r="R293" s="24"/>
    </row>
    <row r="294" spans="1:18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R294" si="38">SUM(F295:F308)</f>
        <v>0</v>
      </c>
      <c r="G294" s="17">
        <f t="shared" si="38"/>
        <v>0</v>
      </c>
      <c r="H294" s="17">
        <f t="shared" si="38"/>
        <v>0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9">
        <f t="shared" si="38"/>
        <v>0</v>
      </c>
      <c r="O294" s="16">
        <f t="shared" si="38"/>
        <v>0</v>
      </c>
      <c r="P294" s="17">
        <f t="shared" si="38"/>
        <v>0</v>
      </c>
      <c r="Q294" s="17">
        <f>SUM(Q295:Q308)</f>
        <v>0</v>
      </c>
      <c r="R294" s="19">
        <f t="shared" si="38"/>
        <v>0</v>
      </c>
    </row>
    <row r="295" spans="1:18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/>
      <c r="I295" s="23"/>
      <c r="J295" s="23"/>
      <c r="K295" s="23"/>
      <c r="L295" s="23"/>
      <c r="M295" s="23"/>
      <c r="N295" s="24"/>
      <c r="O295" s="22"/>
      <c r="P295" s="23"/>
      <c r="Q295" s="23"/>
      <c r="R295" s="24"/>
    </row>
    <row r="296" spans="1:18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/>
      <c r="I296" s="23"/>
      <c r="J296" s="23"/>
      <c r="K296" s="23"/>
      <c r="L296" s="23"/>
      <c r="M296" s="23"/>
      <c r="N296" s="24"/>
      <c r="O296" s="22"/>
      <c r="P296" s="23"/>
      <c r="Q296" s="23"/>
      <c r="R296" s="24"/>
    </row>
    <row r="297" spans="1:18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/>
      <c r="I297" s="23"/>
      <c r="J297" s="23"/>
      <c r="K297" s="23"/>
      <c r="L297" s="23"/>
      <c r="M297" s="23"/>
      <c r="N297" s="24"/>
      <c r="O297" s="22"/>
      <c r="P297" s="23"/>
      <c r="Q297" s="23"/>
      <c r="R297" s="24"/>
    </row>
    <row r="298" spans="1:18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/>
      <c r="I298" s="23"/>
      <c r="J298" s="23"/>
      <c r="K298" s="23"/>
      <c r="L298" s="23"/>
      <c r="M298" s="23"/>
      <c r="N298" s="24"/>
      <c r="O298" s="22"/>
      <c r="P298" s="23"/>
      <c r="Q298" s="23"/>
      <c r="R298" s="24"/>
    </row>
    <row r="299" spans="1:18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/>
      <c r="I299" s="23"/>
      <c r="J299" s="23"/>
      <c r="K299" s="23"/>
      <c r="L299" s="23"/>
      <c r="M299" s="23"/>
      <c r="N299" s="24"/>
      <c r="O299" s="22"/>
      <c r="P299" s="23"/>
      <c r="Q299" s="23"/>
      <c r="R299" s="24"/>
    </row>
    <row r="300" spans="1:18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/>
      <c r="I300" s="23"/>
      <c r="J300" s="23"/>
      <c r="K300" s="23"/>
      <c r="L300" s="23"/>
      <c r="M300" s="23"/>
      <c r="N300" s="24"/>
      <c r="O300" s="22"/>
      <c r="P300" s="23"/>
      <c r="Q300" s="23"/>
      <c r="R300" s="24"/>
    </row>
    <row r="301" spans="1:18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/>
      <c r="I301" s="23"/>
      <c r="J301" s="23"/>
      <c r="K301" s="23"/>
      <c r="L301" s="23"/>
      <c r="M301" s="23"/>
      <c r="N301" s="24"/>
      <c r="O301" s="22"/>
      <c r="P301" s="23"/>
      <c r="Q301" s="23"/>
      <c r="R301" s="24"/>
    </row>
    <row r="302" spans="1:18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/>
      <c r="I302" s="23"/>
      <c r="J302" s="23"/>
      <c r="K302" s="23"/>
      <c r="L302" s="23"/>
      <c r="M302" s="23"/>
      <c r="N302" s="24"/>
      <c r="O302" s="22"/>
      <c r="P302" s="23"/>
      <c r="Q302" s="23"/>
      <c r="R302" s="24"/>
    </row>
    <row r="303" spans="1:18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/>
      <c r="I303" s="23"/>
      <c r="J303" s="23"/>
      <c r="K303" s="23"/>
      <c r="L303" s="23"/>
      <c r="M303" s="23"/>
      <c r="N303" s="24"/>
      <c r="O303" s="22"/>
      <c r="P303" s="23"/>
      <c r="Q303" s="23"/>
      <c r="R303" s="24"/>
    </row>
    <row r="304" spans="1:18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4"/>
      <c r="O304" s="22"/>
      <c r="P304" s="23"/>
      <c r="Q304" s="23"/>
      <c r="R304" s="24"/>
    </row>
    <row r="305" spans="1:18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4"/>
      <c r="O305" s="22"/>
      <c r="P305" s="23"/>
      <c r="Q305" s="23"/>
      <c r="R305" s="24"/>
    </row>
    <row r="306" spans="1:18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4"/>
      <c r="O306" s="22"/>
      <c r="P306" s="23"/>
      <c r="Q306" s="23"/>
      <c r="R306" s="24"/>
    </row>
    <row r="307" spans="1:18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/>
      <c r="I307" s="23"/>
      <c r="J307" s="23"/>
      <c r="K307" s="23"/>
      <c r="L307" s="23"/>
      <c r="M307" s="23"/>
      <c r="N307" s="24"/>
      <c r="O307" s="22"/>
      <c r="P307" s="23"/>
      <c r="Q307" s="23"/>
      <c r="R307" s="24"/>
    </row>
    <row r="308" spans="1:18" ht="16.5" thickBot="1" x14ac:dyDescent="0.3">
      <c r="A308" s="61" t="s">
        <v>456</v>
      </c>
      <c r="B308" s="14"/>
      <c r="C308" s="14"/>
      <c r="D308" s="14" t="s">
        <v>158</v>
      </c>
      <c r="E308" s="33"/>
      <c r="F308" s="107"/>
      <c r="G308" s="108"/>
      <c r="H308" s="108"/>
      <c r="I308" s="108"/>
      <c r="J308" s="108"/>
      <c r="K308" s="108"/>
      <c r="L308" s="108"/>
      <c r="M308" s="108"/>
      <c r="N308" s="109"/>
      <c r="O308" s="107"/>
      <c r="P308" s="108"/>
      <c r="Q308" s="108"/>
      <c r="R308" s="109"/>
    </row>
    <row r="309" spans="1:18" ht="15" x14ac:dyDescent="0.25">
      <c r="A309" s="177"/>
      <c r="B309" s="33"/>
      <c r="C309" s="33"/>
      <c r="D309" s="33"/>
      <c r="E309" s="33"/>
      <c r="F309" s="110"/>
      <c r="G309" s="110"/>
      <c r="H309" s="110"/>
      <c r="I309" s="110"/>
      <c r="J309" s="110"/>
      <c r="K309" s="110"/>
      <c r="L309" s="110"/>
      <c r="M309" s="110"/>
      <c r="N309" s="110"/>
    </row>
    <row r="310" spans="1:18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8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METALES PESADOS</v>
      </c>
      <c r="G311" s="199"/>
      <c r="H311" s="199"/>
      <c r="I311" s="199"/>
      <c r="J311" s="199"/>
      <c r="K311" s="199"/>
      <c r="L311" s="199"/>
      <c r="M311" s="199"/>
      <c r="N311" s="200"/>
      <c r="O311" s="209" t="str">
        <f>O$2</f>
        <v>PARTÍCULAS</v>
      </c>
      <c r="P311" s="199"/>
      <c r="Q311" s="199"/>
      <c r="R311" s="200"/>
    </row>
    <row r="312" spans="1:18" ht="15.75" thickBot="1" x14ac:dyDescent="0.3">
      <c r="A312" s="174"/>
      <c r="B312" s="9"/>
      <c r="C312" s="9"/>
      <c r="D312" s="9"/>
      <c r="E312" s="9"/>
      <c r="F312" s="11" t="str">
        <f t="shared" ref="F312:R312" si="39">F$3</f>
        <v>As (kg)</v>
      </c>
      <c r="G312" s="12" t="str">
        <f t="shared" si="39"/>
        <v>Cd (kg)</v>
      </c>
      <c r="H312" s="12" t="str">
        <f t="shared" si="39"/>
        <v>Cr (kg)</v>
      </c>
      <c r="I312" s="12" t="str">
        <f t="shared" si="39"/>
        <v>Cu (kg)</v>
      </c>
      <c r="J312" s="12" t="str">
        <f t="shared" si="39"/>
        <v>Hg (kg)</v>
      </c>
      <c r="K312" s="12" t="str">
        <f t="shared" si="39"/>
        <v>Ni (kg)</v>
      </c>
      <c r="L312" s="12" t="str">
        <f t="shared" si="39"/>
        <v>Pb (kg)</v>
      </c>
      <c r="M312" s="12" t="str">
        <f t="shared" si="39"/>
        <v>Se (kg)</v>
      </c>
      <c r="N312" s="13" t="str">
        <f t="shared" si="39"/>
        <v>Zn (kg)</v>
      </c>
      <c r="O312" s="98" t="str">
        <f t="shared" si="39"/>
        <v>PM2,5 (t)</v>
      </c>
      <c r="P312" s="99" t="str">
        <f t="shared" si="39"/>
        <v>PM10 (t)</v>
      </c>
      <c r="Q312" s="99" t="str">
        <f t="shared" si="39"/>
        <v>PST (t)</v>
      </c>
      <c r="R312" s="100" t="str">
        <f t="shared" si="39"/>
        <v>BC (t)</v>
      </c>
    </row>
    <row r="313" spans="1:18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R313" si="40">SUM(F314:F324)</f>
        <v>0</v>
      </c>
      <c r="G313" s="17">
        <f t="shared" si="40"/>
        <v>0</v>
      </c>
      <c r="H313" s="17">
        <f t="shared" si="40"/>
        <v>0</v>
      </c>
      <c r="I313" s="17">
        <f t="shared" si="40"/>
        <v>0</v>
      </c>
      <c r="J313" s="17">
        <f t="shared" si="40"/>
        <v>221.66693000000006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9">
        <f t="shared" si="40"/>
        <v>0</v>
      </c>
      <c r="O313" s="16">
        <f t="shared" si="40"/>
        <v>0</v>
      </c>
      <c r="P313" s="17">
        <f t="shared" si="40"/>
        <v>0</v>
      </c>
      <c r="Q313" s="17">
        <f>SUM(Q314:Q324)</f>
        <v>0</v>
      </c>
      <c r="R313" s="19">
        <f t="shared" si="40"/>
        <v>0</v>
      </c>
    </row>
    <row r="314" spans="1:18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/>
      <c r="I314" s="23"/>
      <c r="J314" s="23"/>
      <c r="K314" s="23"/>
      <c r="L314" s="23"/>
      <c r="M314" s="23"/>
      <c r="N314" s="24"/>
      <c r="O314" s="22"/>
      <c r="P314" s="23"/>
      <c r="Q314" s="23"/>
      <c r="R314" s="24"/>
    </row>
    <row r="315" spans="1:18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/>
      <c r="I315" s="23"/>
      <c r="J315" s="23"/>
      <c r="K315" s="23"/>
      <c r="L315" s="23"/>
      <c r="M315" s="23"/>
      <c r="N315" s="24"/>
      <c r="O315" s="22"/>
      <c r="P315" s="23"/>
      <c r="Q315" s="23"/>
      <c r="R315" s="24"/>
    </row>
    <row r="316" spans="1:18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/>
      <c r="I316" s="23"/>
      <c r="J316" s="23"/>
      <c r="K316" s="23"/>
      <c r="L316" s="23"/>
      <c r="M316" s="23"/>
      <c r="N316" s="24"/>
      <c r="O316" s="22"/>
      <c r="P316" s="23"/>
      <c r="Q316" s="23"/>
      <c r="R316" s="24"/>
    </row>
    <row r="317" spans="1:18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/>
      <c r="I317" s="23"/>
      <c r="J317" s="23"/>
      <c r="K317" s="23"/>
      <c r="L317" s="23"/>
      <c r="M317" s="23"/>
      <c r="N317" s="24"/>
      <c r="O317" s="22"/>
      <c r="P317" s="23"/>
      <c r="Q317" s="23"/>
      <c r="R317" s="24"/>
    </row>
    <row r="318" spans="1:18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/>
      <c r="I318" s="23"/>
      <c r="J318" s="23"/>
      <c r="K318" s="23"/>
      <c r="L318" s="23"/>
      <c r="M318" s="23"/>
      <c r="N318" s="24"/>
      <c r="O318" s="22"/>
      <c r="P318" s="23"/>
      <c r="Q318" s="23"/>
      <c r="R318" s="24"/>
    </row>
    <row r="319" spans="1:18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/>
      <c r="I319" s="23"/>
      <c r="J319" s="23"/>
      <c r="K319" s="23"/>
      <c r="L319" s="23"/>
      <c r="M319" s="23"/>
      <c r="N319" s="24"/>
      <c r="O319" s="22"/>
      <c r="P319" s="23"/>
      <c r="Q319" s="23"/>
      <c r="R319" s="24"/>
    </row>
    <row r="320" spans="1:18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/>
      <c r="I320" s="23"/>
      <c r="J320" s="23"/>
      <c r="K320" s="23"/>
      <c r="L320" s="23"/>
      <c r="M320" s="23"/>
      <c r="N320" s="24"/>
      <c r="O320" s="22"/>
      <c r="P320" s="23"/>
      <c r="Q320" s="23"/>
      <c r="R320" s="24"/>
    </row>
    <row r="321" spans="1:18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/>
      <c r="I321" s="23"/>
      <c r="J321" s="23">
        <v>221.66693000000006</v>
      </c>
      <c r="K321" s="23"/>
      <c r="L321" s="23"/>
      <c r="M321" s="23"/>
      <c r="N321" s="24"/>
      <c r="O321" s="22"/>
      <c r="P321" s="23"/>
      <c r="Q321" s="23"/>
      <c r="R321" s="24"/>
    </row>
    <row r="322" spans="1:18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4"/>
      <c r="O322" s="22"/>
      <c r="P322" s="23"/>
      <c r="Q322" s="23"/>
      <c r="R322" s="24"/>
    </row>
    <row r="323" spans="1:18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4"/>
      <c r="O323" s="22"/>
      <c r="P323" s="23"/>
      <c r="Q323" s="23"/>
      <c r="R323" s="24"/>
    </row>
    <row r="324" spans="1:18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4"/>
      <c r="O324" s="22"/>
      <c r="P324" s="23"/>
      <c r="Q324" s="23"/>
      <c r="R324" s="24"/>
    </row>
    <row r="325" spans="1:18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4"/>
      <c r="O325" s="22"/>
      <c r="P325" s="23"/>
      <c r="Q325" s="23"/>
      <c r="R325" s="24"/>
    </row>
    <row r="326" spans="1:18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R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0</v>
      </c>
      <c r="M326" s="17">
        <f t="shared" si="41"/>
        <v>0</v>
      </c>
      <c r="N326" s="19">
        <f t="shared" si="41"/>
        <v>0</v>
      </c>
      <c r="O326" s="16">
        <f t="shared" si="41"/>
        <v>0</v>
      </c>
      <c r="P326" s="17">
        <f t="shared" si="41"/>
        <v>0</v>
      </c>
      <c r="Q326" s="17">
        <f>SUM(Q327:Q334)</f>
        <v>0</v>
      </c>
      <c r="R326" s="19">
        <f t="shared" si="41"/>
        <v>0</v>
      </c>
    </row>
    <row r="327" spans="1:18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/>
      <c r="M327" s="23"/>
      <c r="N327" s="24"/>
      <c r="O327" s="22"/>
      <c r="P327" s="23"/>
      <c r="Q327" s="23"/>
      <c r="R327" s="24"/>
    </row>
    <row r="328" spans="1:18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4"/>
      <c r="O328" s="22"/>
      <c r="P328" s="23"/>
      <c r="Q328" s="23"/>
      <c r="R328" s="24"/>
    </row>
    <row r="329" spans="1:18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/>
      <c r="N329" s="24"/>
      <c r="O329" s="22"/>
      <c r="P329" s="23"/>
      <c r="Q329" s="23"/>
      <c r="R329" s="24"/>
    </row>
    <row r="330" spans="1:18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4"/>
      <c r="O330" s="22"/>
      <c r="P330" s="23"/>
      <c r="Q330" s="23"/>
      <c r="R330" s="24"/>
    </row>
    <row r="331" spans="1:18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4"/>
      <c r="O331" s="22"/>
      <c r="P331" s="23"/>
      <c r="Q331" s="23"/>
      <c r="R331" s="24"/>
    </row>
    <row r="332" spans="1:18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4"/>
      <c r="O332" s="22"/>
      <c r="P332" s="23"/>
      <c r="Q332" s="23"/>
      <c r="R332" s="24"/>
    </row>
    <row r="333" spans="1:18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4"/>
      <c r="O333" s="22"/>
      <c r="P333" s="23"/>
      <c r="Q333" s="23"/>
      <c r="R333" s="24"/>
    </row>
    <row r="334" spans="1:18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/>
      <c r="M334" s="23"/>
      <c r="N334" s="24"/>
      <c r="O334" s="22"/>
      <c r="P334" s="23"/>
      <c r="Q334" s="23"/>
      <c r="R334" s="24"/>
    </row>
    <row r="335" spans="1:18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4"/>
      <c r="O335" s="22"/>
      <c r="P335" s="23"/>
      <c r="Q335" s="23"/>
      <c r="R335" s="24"/>
    </row>
    <row r="336" spans="1:18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2.9999999999999992E-3</v>
      </c>
      <c r="G336" s="17">
        <f t="shared" ref="G336:R336" si="42">SUM(G337:G339)</f>
        <v>45.973535999999989</v>
      </c>
      <c r="H336" s="17">
        <f t="shared" si="42"/>
        <v>3.5151999999999996E-2</v>
      </c>
      <c r="I336" s="17">
        <f t="shared" si="42"/>
        <v>46.970559999999992</v>
      </c>
      <c r="J336" s="17">
        <f t="shared" si="42"/>
        <v>1.3099999999999993E-4</v>
      </c>
      <c r="K336" s="17">
        <f t="shared" si="42"/>
        <v>23.052688999999994</v>
      </c>
      <c r="L336" s="17">
        <f t="shared" si="42"/>
        <v>1.7663939999999991</v>
      </c>
      <c r="M336" s="17">
        <f t="shared" si="42"/>
        <v>0</v>
      </c>
      <c r="N336" s="19">
        <f t="shared" si="42"/>
        <v>23.570894999999993</v>
      </c>
      <c r="O336" s="16">
        <f t="shared" si="42"/>
        <v>0</v>
      </c>
      <c r="P336" s="17">
        <f t="shared" si="42"/>
        <v>0</v>
      </c>
      <c r="Q336" s="17">
        <f t="shared" si="42"/>
        <v>0</v>
      </c>
      <c r="R336" s="19">
        <f t="shared" si="42"/>
        <v>0</v>
      </c>
    </row>
    <row r="337" spans="1:18" ht="15.75" x14ac:dyDescent="0.25">
      <c r="A337" s="61" t="s">
        <v>947</v>
      </c>
      <c r="B337" s="14"/>
      <c r="C337" s="14"/>
      <c r="D337" s="14" t="s">
        <v>949</v>
      </c>
      <c r="E337" s="33"/>
      <c r="F337" s="22">
        <v>2.9999999999999992E-3</v>
      </c>
      <c r="G337" s="23">
        <v>3.3329999999999996E-3</v>
      </c>
      <c r="H337" s="23">
        <v>3.5151999999999996E-2</v>
      </c>
      <c r="I337" s="23">
        <v>1.0003569999999999</v>
      </c>
      <c r="J337" s="23">
        <v>1.3099999999999993E-4</v>
      </c>
      <c r="K337" s="23">
        <v>6.7590999999999998E-2</v>
      </c>
      <c r="L337" s="23">
        <v>1.7663939999999991</v>
      </c>
      <c r="M337" s="23"/>
      <c r="N337" s="24">
        <v>0.58579700000000001</v>
      </c>
      <c r="O337" s="22"/>
      <c r="P337" s="23"/>
      <c r="Q337" s="23"/>
      <c r="R337" s="24"/>
    </row>
    <row r="338" spans="1:18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45.970202999999991</v>
      </c>
      <c r="H338" s="23"/>
      <c r="I338" s="23">
        <v>45.970202999999991</v>
      </c>
      <c r="J338" s="23"/>
      <c r="K338" s="23">
        <v>22.985097999999994</v>
      </c>
      <c r="L338" s="23"/>
      <c r="M338" s="23"/>
      <c r="N338" s="24">
        <v>22.985097999999994</v>
      </c>
      <c r="O338" s="22"/>
      <c r="P338" s="23"/>
      <c r="Q338" s="23"/>
      <c r="R338" s="24"/>
    </row>
    <row r="339" spans="1:18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4"/>
      <c r="O339" s="22"/>
      <c r="P339" s="23"/>
      <c r="Q339" s="23"/>
      <c r="R339" s="24"/>
    </row>
    <row r="340" spans="1:18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4"/>
      <c r="O340" s="22"/>
      <c r="P340" s="23"/>
      <c r="Q340" s="23"/>
      <c r="R340" s="24"/>
    </row>
    <row r="341" spans="1:18" ht="19.5" thickBot="1" x14ac:dyDescent="0.35">
      <c r="A341" s="61"/>
      <c r="B341" s="25" t="s">
        <v>498</v>
      </c>
      <c r="C341" s="14"/>
      <c r="D341" s="14"/>
      <c r="E341" s="33"/>
      <c r="F341" s="26">
        <f t="shared" ref="F341:R341" si="43">SUM(F326,F313,F294,F288,F277,F336)</f>
        <v>2.9999999999999992E-3</v>
      </c>
      <c r="G341" s="27">
        <f t="shared" si="43"/>
        <v>45.973535999999989</v>
      </c>
      <c r="H341" s="27">
        <f t="shared" si="43"/>
        <v>3.5151999999999996E-2</v>
      </c>
      <c r="I341" s="27">
        <f t="shared" si="43"/>
        <v>46.970559999999992</v>
      </c>
      <c r="J341" s="27">
        <f t="shared" si="43"/>
        <v>221.66706100000007</v>
      </c>
      <c r="K341" s="27">
        <f t="shared" si="43"/>
        <v>23.052688999999994</v>
      </c>
      <c r="L341" s="27">
        <f t="shared" si="43"/>
        <v>1.7663939999999991</v>
      </c>
      <c r="M341" s="27">
        <f t="shared" si="43"/>
        <v>0</v>
      </c>
      <c r="N341" s="28">
        <f t="shared" si="43"/>
        <v>23.570894999999993</v>
      </c>
      <c r="O341" s="26">
        <f t="shared" si="43"/>
        <v>0</v>
      </c>
      <c r="P341" s="27">
        <f t="shared" si="43"/>
        <v>0</v>
      </c>
      <c r="Q341" s="27">
        <f t="shared" si="43"/>
        <v>0</v>
      </c>
      <c r="R341" s="28">
        <f t="shared" si="43"/>
        <v>0</v>
      </c>
    </row>
    <row r="342" spans="1:18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1:18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1:18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METALES PESADOS</v>
      </c>
      <c r="G344" s="199"/>
      <c r="H344" s="199"/>
      <c r="I344" s="199"/>
      <c r="J344" s="199"/>
      <c r="K344" s="199"/>
      <c r="L344" s="199"/>
      <c r="M344" s="199"/>
      <c r="N344" s="200"/>
      <c r="O344" s="209" t="str">
        <f>O$2</f>
        <v>PARTÍCULAS</v>
      </c>
      <c r="P344" s="199"/>
      <c r="Q344" s="199"/>
      <c r="R344" s="200"/>
    </row>
    <row r="345" spans="1:18" ht="15.75" thickBot="1" x14ac:dyDescent="0.3">
      <c r="A345" s="174"/>
      <c r="B345" s="9"/>
      <c r="C345" s="9"/>
      <c r="D345" s="9"/>
      <c r="E345" s="9"/>
      <c r="F345" s="11" t="str">
        <f t="shared" ref="F345:R345" si="44">F$3</f>
        <v>As (kg)</v>
      </c>
      <c r="G345" s="12" t="str">
        <f t="shared" si="44"/>
        <v>Cd (kg)</v>
      </c>
      <c r="H345" s="12" t="str">
        <f t="shared" si="44"/>
        <v>Cr (kg)</v>
      </c>
      <c r="I345" s="12" t="str">
        <f t="shared" si="44"/>
        <v>Cu (kg)</v>
      </c>
      <c r="J345" s="12" t="str">
        <f t="shared" si="44"/>
        <v>Hg (kg)</v>
      </c>
      <c r="K345" s="12" t="str">
        <f t="shared" si="44"/>
        <v>Ni (kg)</v>
      </c>
      <c r="L345" s="12" t="str">
        <f t="shared" si="44"/>
        <v>Pb (kg)</v>
      </c>
      <c r="M345" s="12" t="str">
        <f t="shared" si="44"/>
        <v>Se (kg)</v>
      </c>
      <c r="N345" s="13" t="str">
        <f t="shared" si="44"/>
        <v>Zn (kg)</v>
      </c>
      <c r="O345" s="98" t="str">
        <f t="shared" si="44"/>
        <v>PM2,5 (t)</v>
      </c>
      <c r="P345" s="99" t="str">
        <f t="shared" si="44"/>
        <v>PM10 (t)</v>
      </c>
      <c r="Q345" s="99" t="str">
        <f t="shared" si="44"/>
        <v>PST (t)</v>
      </c>
      <c r="R345" s="100" t="str">
        <f t="shared" si="44"/>
        <v>BC (t)</v>
      </c>
    </row>
    <row r="346" spans="1:18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R346" si="45">SUM(F347:F349)</f>
        <v>2.8892119999999997</v>
      </c>
      <c r="G346" s="17">
        <f t="shared" si="45"/>
        <v>123.96095299999999</v>
      </c>
      <c r="H346" s="17">
        <f t="shared" si="45"/>
        <v>599.58839400000011</v>
      </c>
      <c r="I346" s="17">
        <f t="shared" si="45"/>
        <v>20891.498062000002</v>
      </c>
      <c r="J346" s="17">
        <f t="shared" si="45"/>
        <v>93.091774000000015</v>
      </c>
      <c r="K346" s="17">
        <f t="shared" si="45"/>
        <v>873.84651500000007</v>
      </c>
      <c r="L346" s="17">
        <f t="shared" si="45"/>
        <v>466805.21518299991</v>
      </c>
      <c r="M346" s="17">
        <f t="shared" si="45"/>
        <v>123.619283</v>
      </c>
      <c r="N346" s="19">
        <f t="shared" si="45"/>
        <v>12399.593339999999</v>
      </c>
      <c r="O346" s="16">
        <f t="shared" si="45"/>
        <v>0</v>
      </c>
      <c r="P346" s="17">
        <f t="shared" si="45"/>
        <v>0</v>
      </c>
      <c r="Q346" s="17">
        <f>SUM(Q347:Q349)</f>
        <v>0</v>
      </c>
      <c r="R346" s="19">
        <f t="shared" si="45"/>
        <v>0</v>
      </c>
    </row>
    <row r="347" spans="1:18" ht="15.75" x14ac:dyDescent="0.25">
      <c r="A347" s="61" t="s">
        <v>502</v>
      </c>
      <c r="B347" s="14"/>
      <c r="C347" s="14"/>
      <c r="D347" s="14" t="s">
        <v>503</v>
      </c>
      <c r="E347" s="33"/>
      <c r="F347" s="22">
        <v>1.015978</v>
      </c>
      <c r="G347" s="23">
        <v>53.510872999999997</v>
      </c>
      <c r="H347" s="23">
        <v>253.23037399999998</v>
      </c>
      <c r="I347" s="23">
        <v>9039.6610710000023</v>
      </c>
      <c r="J347" s="23">
        <v>32.964104000000013</v>
      </c>
      <c r="K347" s="23">
        <v>376.61995000000013</v>
      </c>
      <c r="L347" s="23">
        <v>162435.93361299997</v>
      </c>
      <c r="M347" s="23">
        <v>53.351979</v>
      </c>
      <c r="N347" s="24">
        <v>5340.5238849999996</v>
      </c>
      <c r="O347" s="22"/>
      <c r="P347" s="23"/>
      <c r="Q347" s="23"/>
      <c r="R347" s="24"/>
    </row>
    <row r="348" spans="1:18" ht="15.75" x14ac:dyDescent="0.25">
      <c r="A348" s="61" t="s">
        <v>504</v>
      </c>
      <c r="B348" s="14"/>
      <c r="C348" s="14"/>
      <c r="D348" s="14" t="s">
        <v>505</v>
      </c>
      <c r="E348" s="33"/>
      <c r="F348" s="22">
        <v>0.42356499999999997</v>
      </c>
      <c r="G348" s="23">
        <v>23.145619000000003</v>
      </c>
      <c r="H348" s="23">
        <v>108.46329300000001</v>
      </c>
      <c r="I348" s="23">
        <v>3910.7387869999993</v>
      </c>
      <c r="J348" s="23">
        <v>13.508282000000001</v>
      </c>
      <c r="K348" s="23">
        <v>162.90993000000003</v>
      </c>
      <c r="L348" s="23">
        <v>69476.988622999997</v>
      </c>
      <c r="M348" s="23">
        <v>23.070823000000001</v>
      </c>
      <c r="N348" s="24">
        <v>2308.2486940000008</v>
      </c>
      <c r="O348" s="22"/>
      <c r="P348" s="23"/>
      <c r="Q348" s="23"/>
      <c r="R348" s="24"/>
    </row>
    <row r="349" spans="1:18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1.4496689999999999</v>
      </c>
      <c r="G349" s="23">
        <v>47.304460999999996</v>
      </c>
      <c r="H349" s="23">
        <v>237.89472700000005</v>
      </c>
      <c r="I349" s="23">
        <v>7941.0982040000008</v>
      </c>
      <c r="J349" s="23">
        <v>46.619388000000001</v>
      </c>
      <c r="K349" s="23">
        <v>334.31663499999991</v>
      </c>
      <c r="L349" s="23">
        <v>234892.29294699995</v>
      </c>
      <c r="M349" s="23">
        <v>47.196480999999991</v>
      </c>
      <c r="N349" s="24">
        <v>4750.820760999999</v>
      </c>
      <c r="O349" s="22"/>
      <c r="P349" s="23"/>
      <c r="Q349" s="23"/>
      <c r="R349" s="24"/>
    </row>
    <row r="350" spans="1:18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4"/>
      <c r="O350" s="22"/>
      <c r="P350" s="23"/>
      <c r="Q350" s="23"/>
      <c r="R350" s="24"/>
    </row>
    <row r="351" spans="1:18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R351" si="46">SUM(F352:F354)</f>
        <v>0.26661800000000002</v>
      </c>
      <c r="G351" s="17">
        <f t="shared" si="46"/>
        <v>14.621665</v>
      </c>
      <c r="H351" s="17">
        <f t="shared" si="46"/>
        <v>78.037799000000007</v>
      </c>
      <c r="I351" s="17">
        <f t="shared" si="46"/>
        <v>2480.9834359999995</v>
      </c>
      <c r="J351" s="17">
        <f t="shared" si="46"/>
        <v>12.043203000000002</v>
      </c>
      <c r="K351" s="17">
        <f t="shared" si="46"/>
        <v>102.24785199999999</v>
      </c>
      <c r="L351" s="17">
        <f t="shared" si="46"/>
        <v>17232.774613000001</v>
      </c>
      <c r="M351" s="17">
        <f t="shared" si="46"/>
        <v>14.647991000000001</v>
      </c>
      <c r="N351" s="19">
        <f t="shared" si="46"/>
        <v>1470.8766890000002</v>
      </c>
      <c r="O351" s="16">
        <f t="shared" si="46"/>
        <v>0</v>
      </c>
      <c r="P351" s="17">
        <f t="shared" si="46"/>
        <v>0</v>
      </c>
      <c r="Q351" s="17">
        <f>SUM(Q352:Q354)</f>
        <v>0</v>
      </c>
      <c r="R351" s="19">
        <f t="shared" si="46"/>
        <v>0</v>
      </c>
    </row>
    <row r="352" spans="1:18" ht="15.75" x14ac:dyDescent="0.25">
      <c r="A352" s="61" t="s">
        <v>510</v>
      </c>
      <c r="B352" s="14"/>
      <c r="C352" s="14"/>
      <c r="D352" s="14" t="s">
        <v>503</v>
      </c>
      <c r="E352" s="33"/>
      <c r="F352" s="22">
        <v>0.10857700000000001</v>
      </c>
      <c r="G352" s="23">
        <v>6.2250510000000006</v>
      </c>
      <c r="H352" s="23">
        <v>33.325392000000001</v>
      </c>
      <c r="I352" s="23">
        <v>1056.9536469999998</v>
      </c>
      <c r="J352" s="23">
        <v>5.0550850000000001</v>
      </c>
      <c r="K352" s="23">
        <v>43.503040999999996</v>
      </c>
      <c r="L352" s="23">
        <v>5889.1062599999977</v>
      </c>
      <c r="M352" s="23">
        <v>6.2377250000000011</v>
      </c>
      <c r="N352" s="24">
        <v>626.25095900000008</v>
      </c>
      <c r="O352" s="22"/>
      <c r="P352" s="23"/>
      <c r="Q352" s="23"/>
      <c r="R352" s="24"/>
    </row>
    <row r="353" spans="1:18" ht="15.75" x14ac:dyDescent="0.25">
      <c r="A353" s="61" t="s">
        <v>511</v>
      </c>
      <c r="B353" s="14"/>
      <c r="C353" s="14"/>
      <c r="D353" s="14" t="s">
        <v>505</v>
      </c>
      <c r="E353" s="33"/>
      <c r="F353" s="22">
        <v>3.5837999999999995E-2</v>
      </c>
      <c r="G353" s="23">
        <v>2.8051509999999995</v>
      </c>
      <c r="H353" s="23">
        <v>13.955241000000001</v>
      </c>
      <c r="I353" s="23">
        <v>476.68199399999992</v>
      </c>
      <c r="J353" s="23">
        <v>1.5928749999999998</v>
      </c>
      <c r="K353" s="23">
        <v>19.621436000000003</v>
      </c>
      <c r="L353" s="23">
        <v>2511.9899110000001</v>
      </c>
      <c r="M353" s="23">
        <v>2.8044579999999999</v>
      </c>
      <c r="N353" s="24">
        <v>280.52366700000005</v>
      </c>
      <c r="O353" s="22"/>
      <c r="P353" s="23"/>
      <c r="Q353" s="23"/>
      <c r="R353" s="24"/>
    </row>
    <row r="354" spans="1:18" ht="15.75" x14ac:dyDescent="0.25">
      <c r="A354" s="61" t="s">
        <v>512</v>
      </c>
      <c r="B354" s="14"/>
      <c r="C354" s="14"/>
      <c r="D354" s="14" t="s">
        <v>507</v>
      </c>
      <c r="E354" s="33"/>
      <c r="F354" s="22">
        <v>0.12220300000000001</v>
      </c>
      <c r="G354" s="23">
        <v>5.5914630000000001</v>
      </c>
      <c r="H354" s="23">
        <v>30.757166000000009</v>
      </c>
      <c r="I354" s="23">
        <v>947.34779499999979</v>
      </c>
      <c r="J354" s="23">
        <v>5.3952430000000016</v>
      </c>
      <c r="K354" s="23">
        <v>39.123374999999989</v>
      </c>
      <c r="L354" s="23">
        <v>8831.6784420000022</v>
      </c>
      <c r="M354" s="23">
        <v>5.6058079999999988</v>
      </c>
      <c r="N354" s="24">
        <v>564.10206300000016</v>
      </c>
      <c r="O354" s="22"/>
      <c r="P354" s="23"/>
      <c r="Q354" s="23"/>
      <c r="R354" s="24"/>
    </row>
    <row r="355" spans="1:18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4"/>
      <c r="O355" s="22"/>
      <c r="P355" s="23"/>
      <c r="Q355" s="23"/>
      <c r="R355" s="24"/>
    </row>
    <row r="356" spans="1:18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R356" si="47">SUM(F357:F359)</f>
        <v>0.58354700000000004</v>
      </c>
      <c r="G356" s="17">
        <f t="shared" si="47"/>
        <v>23.335106</v>
      </c>
      <c r="H356" s="17">
        <f t="shared" si="47"/>
        <v>146.60740199999998</v>
      </c>
      <c r="I356" s="17">
        <f t="shared" si="47"/>
        <v>3964.7589250000001</v>
      </c>
      <c r="J356" s="17">
        <f t="shared" si="47"/>
        <v>30.920984000000001</v>
      </c>
      <c r="K356" s="17">
        <f t="shared" si="47"/>
        <v>162.32013900000001</v>
      </c>
      <c r="L356" s="17">
        <f t="shared" si="47"/>
        <v>3558.0547770000003</v>
      </c>
      <c r="M356" s="17">
        <f t="shared" si="47"/>
        <v>23.525674000000006</v>
      </c>
      <c r="N356" s="19">
        <f t="shared" si="47"/>
        <v>2380.0376019999999</v>
      </c>
      <c r="O356" s="16">
        <f t="shared" si="47"/>
        <v>0</v>
      </c>
      <c r="P356" s="17">
        <f t="shared" si="47"/>
        <v>0</v>
      </c>
      <c r="Q356" s="17">
        <f>SUM(Q357:Q359)</f>
        <v>0</v>
      </c>
      <c r="R356" s="19">
        <f t="shared" si="47"/>
        <v>0</v>
      </c>
    </row>
    <row r="357" spans="1:18" ht="15.75" x14ac:dyDescent="0.25">
      <c r="A357" s="61" t="s">
        <v>515</v>
      </c>
      <c r="B357" s="14"/>
      <c r="C357" s="14"/>
      <c r="D357" s="14" t="s">
        <v>503</v>
      </c>
      <c r="E357" s="33"/>
      <c r="F357" s="22">
        <v>0.37174000000000001</v>
      </c>
      <c r="G357" s="23">
        <v>14.117958999999999</v>
      </c>
      <c r="H357" s="23">
        <v>90.259250999999978</v>
      </c>
      <c r="I357" s="23">
        <v>2398.1992790000004</v>
      </c>
      <c r="J357" s="23">
        <v>19.702173999999999</v>
      </c>
      <c r="K357" s="23">
        <v>98.176454000000007</v>
      </c>
      <c r="L357" s="23">
        <v>2234.1119490000005</v>
      </c>
      <c r="M357" s="23">
        <v>14.242721000000003</v>
      </c>
      <c r="N357" s="24">
        <v>1442.4014239999999</v>
      </c>
      <c r="O357" s="22"/>
      <c r="P357" s="23"/>
      <c r="Q357" s="23"/>
      <c r="R357" s="24"/>
    </row>
    <row r="358" spans="1:18" ht="15.75" x14ac:dyDescent="0.25">
      <c r="A358" s="61" t="s">
        <v>516</v>
      </c>
      <c r="B358" s="14"/>
      <c r="C358" s="14"/>
      <c r="D358" s="14" t="s">
        <v>505</v>
      </c>
      <c r="E358" s="33"/>
      <c r="F358" s="22">
        <v>0.11051200000000001</v>
      </c>
      <c r="G358" s="23">
        <v>3.9229059999999998</v>
      </c>
      <c r="H358" s="23">
        <v>25.678164999999996</v>
      </c>
      <c r="I358" s="23">
        <v>666.17545999999993</v>
      </c>
      <c r="J358" s="23">
        <v>5.8569940000000011</v>
      </c>
      <c r="K358" s="23">
        <v>27.269169000000002</v>
      </c>
      <c r="L358" s="23">
        <v>664.14708699999983</v>
      </c>
      <c r="M358" s="23">
        <v>3.9612040000000008</v>
      </c>
      <c r="N358" s="24">
        <v>401.73791299999999</v>
      </c>
      <c r="O358" s="22"/>
      <c r="P358" s="23"/>
      <c r="Q358" s="23"/>
      <c r="R358" s="24"/>
    </row>
    <row r="359" spans="1:18" ht="15.75" x14ac:dyDescent="0.25">
      <c r="A359" s="61" t="s">
        <v>517</v>
      </c>
      <c r="B359" s="14"/>
      <c r="C359" s="14"/>
      <c r="D359" s="14" t="s">
        <v>507</v>
      </c>
      <c r="E359" s="33"/>
      <c r="F359" s="22">
        <v>0.10129499999999998</v>
      </c>
      <c r="G359" s="23">
        <v>5.2942409999999995</v>
      </c>
      <c r="H359" s="23">
        <v>30.669985999999998</v>
      </c>
      <c r="I359" s="23">
        <v>900.38418599999977</v>
      </c>
      <c r="J359" s="23">
        <v>5.361816000000001</v>
      </c>
      <c r="K359" s="23">
        <v>36.874516000000007</v>
      </c>
      <c r="L359" s="23">
        <v>659.79574100000002</v>
      </c>
      <c r="M359" s="23">
        <v>5.3217489999999996</v>
      </c>
      <c r="N359" s="24">
        <v>535.89826499999992</v>
      </c>
      <c r="O359" s="22"/>
      <c r="P359" s="23"/>
      <c r="Q359" s="23"/>
      <c r="R359" s="24"/>
    </row>
    <row r="360" spans="1:18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4"/>
      <c r="O360" s="22"/>
      <c r="P360" s="23"/>
      <c r="Q360" s="23"/>
      <c r="R360" s="24"/>
    </row>
    <row r="361" spans="1:18" ht="15.75" x14ac:dyDescent="0.25">
      <c r="A361" s="61" t="s">
        <v>518</v>
      </c>
      <c r="B361" s="14"/>
      <c r="C361" s="15" t="s">
        <v>519</v>
      </c>
      <c r="D361" s="14"/>
      <c r="E361" s="33"/>
      <c r="F361" s="16">
        <v>1.4882999999999999E-2</v>
      </c>
      <c r="G361" s="17">
        <v>8.8888279999999948</v>
      </c>
      <c r="H361" s="17">
        <v>37.697403999999999</v>
      </c>
      <c r="I361" s="17">
        <v>1515.0890950000005</v>
      </c>
      <c r="J361" s="17">
        <v>0.43160399999999993</v>
      </c>
      <c r="K361" s="17">
        <v>62.208024999999985</v>
      </c>
      <c r="L361" s="17">
        <v>2763.4587350000002</v>
      </c>
      <c r="M361" s="17">
        <v>8.8498839999999976</v>
      </c>
      <c r="N361" s="19">
        <v>878.23429299999975</v>
      </c>
      <c r="O361" s="16"/>
      <c r="P361" s="17"/>
      <c r="Q361" s="17"/>
      <c r="R361" s="19"/>
    </row>
    <row r="362" spans="1:18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4"/>
      <c r="O362" s="22"/>
      <c r="P362" s="23"/>
      <c r="Q362" s="23"/>
      <c r="R362" s="24"/>
    </row>
    <row r="363" spans="1:18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R363" si="48">SUM(F364:F366)</f>
        <v>8.5282999999999998E-2</v>
      </c>
      <c r="G363" s="17">
        <f t="shared" si="48"/>
        <v>1.5583739999999997</v>
      </c>
      <c r="H363" s="17">
        <f t="shared" si="48"/>
        <v>8.1132310000000007</v>
      </c>
      <c r="I363" s="17">
        <f t="shared" si="48"/>
        <v>257.45706999999993</v>
      </c>
      <c r="J363" s="17">
        <f t="shared" si="48"/>
        <v>2.4734309999999997</v>
      </c>
      <c r="K363" s="17">
        <f t="shared" si="48"/>
        <v>11.154546</v>
      </c>
      <c r="L363" s="17">
        <f t="shared" si="48"/>
        <v>15836.489272999996</v>
      </c>
      <c r="M363" s="17">
        <f t="shared" si="48"/>
        <v>1.551785</v>
      </c>
      <c r="N363" s="19">
        <f t="shared" si="48"/>
        <v>157.62262099999998</v>
      </c>
      <c r="O363" s="16">
        <f t="shared" si="48"/>
        <v>0</v>
      </c>
      <c r="P363" s="17">
        <f t="shared" si="48"/>
        <v>0</v>
      </c>
      <c r="Q363" s="17">
        <f>SUM(Q364:Q366)</f>
        <v>0</v>
      </c>
      <c r="R363" s="19">
        <f t="shared" si="48"/>
        <v>0</v>
      </c>
    </row>
    <row r="364" spans="1:18" ht="15.75" x14ac:dyDescent="0.25">
      <c r="A364" s="61" t="s">
        <v>522</v>
      </c>
      <c r="B364" s="14"/>
      <c r="C364" s="14"/>
      <c r="D364" s="14" t="s">
        <v>503</v>
      </c>
      <c r="E364" s="33"/>
      <c r="F364" s="22">
        <v>2.0171000000000001E-2</v>
      </c>
      <c r="G364" s="23">
        <v>0.31910499999999997</v>
      </c>
      <c r="H364" s="23">
        <v>1.71061</v>
      </c>
      <c r="I364" s="23">
        <v>52.451097999999988</v>
      </c>
      <c r="J364" s="23">
        <v>0.58504200000000006</v>
      </c>
      <c r="K364" s="23">
        <v>2.2922209999999996</v>
      </c>
      <c r="L364" s="23">
        <v>3745.8226639999984</v>
      </c>
      <c r="M364" s="23">
        <v>0.31776400000000005</v>
      </c>
      <c r="N364" s="24">
        <v>32.395544999999991</v>
      </c>
      <c r="O364" s="22"/>
      <c r="P364" s="23"/>
      <c r="Q364" s="23"/>
      <c r="R364" s="24"/>
    </row>
    <row r="365" spans="1:18" ht="15.75" x14ac:dyDescent="0.25">
      <c r="A365" s="61" t="s">
        <v>523</v>
      </c>
      <c r="B365" s="14"/>
      <c r="C365" s="14"/>
      <c r="D365" s="14" t="s">
        <v>505</v>
      </c>
      <c r="E365" s="33"/>
      <c r="F365" s="22">
        <v>6.7300000000000007E-3</v>
      </c>
      <c r="G365" s="23">
        <v>0.14338000000000001</v>
      </c>
      <c r="H365" s="23">
        <v>0.72611700000000012</v>
      </c>
      <c r="I365" s="23">
        <v>23.798644000000003</v>
      </c>
      <c r="J365" s="23">
        <v>0.19511600000000004</v>
      </c>
      <c r="K365" s="23">
        <v>1.0229410000000001</v>
      </c>
      <c r="L365" s="23">
        <v>1249.2567679999997</v>
      </c>
      <c r="M365" s="23">
        <v>0.14277200000000004</v>
      </c>
      <c r="N365" s="24">
        <v>14.453094999999999</v>
      </c>
      <c r="O365" s="22"/>
      <c r="P365" s="23"/>
      <c r="Q365" s="23"/>
      <c r="R365" s="24"/>
    </row>
    <row r="366" spans="1:18" ht="15.75" x14ac:dyDescent="0.25">
      <c r="A366" s="61" t="s">
        <v>524</v>
      </c>
      <c r="B366" s="14"/>
      <c r="C366" s="14"/>
      <c r="D366" s="14" t="s">
        <v>507</v>
      </c>
      <c r="E366" s="33"/>
      <c r="F366" s="22">
        <v>5.8381999999999989E-2</v>
      </c>
      <c r="G366" s="23">
        <v>1.0958889999999997</v>
      </c>
      <c r="H366" s="23">
        <v>5.6765040000000004</v>
      </c>
      <c r="I366" s="23">
        <v>181.20732799999996</v>
      </c>
      <c r="J366" s="23">
        <v>1.6932729999999998</v>
      </c>
      <c r="K366" s="23">
        <v>7.8393839999999999</v>
      </c>
      <c r="L366" s="23">
        <v>10841.409840999997</v>
      </c>
      <c r="M366" s="23">
        <v>1.0912489999999999</v>
      </c>
      <c r="N366" s="24">
        <v>110.77398100000001</v>
      </c>
      <c r="O366" s="22"/>
      <c r="P366" s="23"/>
      <c r="Q366" s="23"/>
      <c r="R366" s="24"/>
    </row>
    <row r="367" spans="1:18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4"/>
      <c r="O367" s="22"/>
      <c r="P367" s="23"/>
      <c r="Q367" s="23"/>
      <c r="R367" s="24"/>
    </row>
    <row r="368" spans="1:18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/>
      <c r="I368" s="17"/>
      <c r="J368" s="17"/>
      <c r="K368" s="17"/>
      <c r="L368" s="17"/>
      <c r="M368" s="17"/>
      <c r="N368" s="19"/>
      <c r="O368" s="16"/>
      <c r="P368" s="17"/>
      <c r="Q368" s="17"/>
      <c r="R368" s="19"/>
    </row>
    <row r="369" spans="1:18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4"/>
      <c r="O369" s="22"/>
      <c r="P369" s="23"/>
      <c r="Q369" s="23"/>
      <c r="R369" s="24"/>
    </row>
    <row r="370" spans="1:18" ht="15.75" x14ac:dyDescent="0.25">
      <c r="A370" s="61" t="s">
        <v>527</v>
      </c>
      <c r="B370" s="14"/>
      <c r="C370" s="15" t="s">
        <v>528</v>
      </c>
      <c r="D370" s="14"/>
      <c r="E370" s="33"/>
      <c r="F370" s="16">
        <v>59.952668999999993</v>
      </c>
      <c r="G370" s="17">
        <v>25.099141999999997</v>
      </c>
      <c r="H370" s="17">
        <v>1891.7508159999995</v>
      </c>
      <c r="I370" s="17">
        <v>41306.324200999996</v>
      </c>
      <c r="J370" s="17"/>
      <c r="K370" s="17">
        <v>307.82540099999994</v>
      </c>
      <c r="L370" s="17">
        <v>5142.1453979999997</v>
      </c>
      <c r="M370" s="17">
        <v>46.323437000000006</v>
      </c>
      <c r="N370" s="19">
        <v>18215.750001999997</v>
      </c>
      <c r="O370" s="16"/>
      <c r="P370" s="17"/>
      <c r="Q370" s="17"/>
      <c r="R370" s="19"/>
    </row>
    <row r="371" spans="1:18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6"/>
      <c r="O371" s="74"/>
      <c r="P371" s="75"/>
      <c r="Q371" s="75"/>
      <c r="R371" s="76"/>
    </row>
    <row r="372" spans="1:18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9"/>
      <c r="O372" s="16"/>
      <c r="P372" s="17"/>
      <c r="Q372" s="17"/>
      <c r="R372" s="19"/>
    </row>
    <row r="373" spans="1:18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6"/>
      <c r="O373" s="74"/>
      <c r="P373" s="75"/>
      <c r="Q373" s="75"/>
      <c r="R373" s="76"/>
    </row>
    <row r="374" spans="1:18" ht="19.5" thickBot="1" x14ac:dyDescent="0.35">
      <c r="A374" s="177"/>
      <c r="B374" s="25" t="s">
        <v>531</v>
      </c>
      <c r="C374" s="33"/>
      <c r="D374" s="33"/>
      <c r="E374" s="33"/>
      <c r="F374" s="26">
        <f t="shared" ref="F374:R374" si="49">SUM(F372,F370,F368,F363,F361,F356,F351,F346)</f>
        <v>63.792211999999992</v>
      </c>
      <c r="G374" s="27">
        <f t="shared" si="49"/>
        <v>197.46406799999997</v>
      </c>
      <c r="H374" s="27">
        <f t="shared" si="49"/>
        <v>2761.7950460000002</v>
      </c>
      <c r="I374" s="27">
        <f t="shared" si="49"/>
        <v>70416.110788999998</v>
      </c>
      <c r="J374" s="27">
        <f t="shared" si="49"/>
        <v>138.96099600000002</v>
      </c>
      <c r="K374" s="27">
        <f t="shared" si="49"/>
        <v>1519.6024779999998</v>
      </c>
      <c r="L374" s="27">
        <f t="shared" si="49"/>
        <v>511338.13797899988</v>
      </c>
      <c r="M374" s="27">
        <f t="shared" si="49"/>
        <v>218.51805400000001</v>
      </c>
      <c r="N374" s="28">
        <f t="shared" si="49"/>
        <v>35502.114546999997</v>
      </c>
      <c r="O374" s="26">
        <f t="shared" si="49"/>
        <v>0</v>
      </c>
      <c r="P374" s="27">
        <f t="shared" si="49"/>
        <v>0</v>
      </c>
      <c r="Q374" s="27">
        <f t="shared" si="49"/>
        <v>0</v>
      </c>
      <c r="R374" s="28">
        <f t="shared" si="49"/>
        <v>0</v>
      </c>
    </row>
    <row r="375" spans="1:18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</row>
    <row r="376" spans="1:18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</row>
    <row r="377" spans="1:18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METALES PESADOS</v>
      </c>
      <c r="G377" s="199"/>
      <c r="H377" s="199"/>
      <c r="I377" s="199"/>
      <c r="J377" s="199"/>
      <c r="K377" s="199"/>
      <c r="L377" s="199"/>
      <c r="M377" s="199"/>
      <c r="N377" s="200"/>
      <c r="O377" s="209" t="str">
        <f>O$2</f>
        <v>PARTÍCULAS</v>
      </c>
      <c r="P377" s="199"/>
      <c r="Q377" s="199"/>
      <c r="R377" s="200"/>
    </row>
    <row r="378" spans="1:18" ht="15.75" thickBot="1" x14ac:dyDescent="0.3">
      <c r="A378" s="174"/>
      <c r="B378" s="9"/>
      <c r="C378" s="9"/>
      <c r="D378" s="9"/>
      <c r="E378" s="9"/>
      <c r="F378" s="11" t="str">
        <f t="shared" ref="F378:R378" si="50">F$3</f>
        <v>As (kg)</v>
      </c>
      <c r="G378" s="12" t="str">
        <f t="shared" si="50"/>
        <v>Cd (kg)</v>
      </c>
      <c r="H378" s="12" t="str">
        <f t="shared" si="50"/>
        <v>Cr (kg)</v>
      </c>
      <c r="I378" s="12" t="str">
        <f t="shared" si="50"/>
        <v>Cu (kg)</v>
      </c>
      <c r="J378" s="12" t="str">
        <f t="shared" si="50"/>
        <v>Hg (kg)</v>
      </c>
      <c r="K378" s="12" t="str">
        <f t="shared" si="50"/>
        <v>Ni (kg)</v>
      </c>
      <c r="L378" s="12" t="str">
        <f t="shared" si="50"/>
        <v>Pb (kg)</v>
      </c>
      <c r="M378" s="12" t="str">
        <f t="shared" si="50"/>
        <v>Se (kg)</v>
      </c>
      <c r="N378" s="13" t="str">
        <f t="shared" si="50"/>
        <v>Zn (kg)</v>
      </c>
      <c r="O378" s="98" t="str">
        <f t="shared" si="50"/>
        <v>PM2,5 (t)</v>
      </c>
      <c r="P378" s="99" t="str">
        <f t="shared" si="50"/>
        <v>PM10 (t)</v>
      </c>
      <c r="Q378" s="99" t="str">
        <f t="shared" si="50"/>
        <v>PST (t)</v>
      </c>
      <c r="R378" s="100" t="str">
        <f t="shared" si="50"/>
        <v>BC (t)</v>
      </c>
    </row>
    <row r="379" spans="1:18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1.892881</v>
      </c>
      <c r="G379" s="17">
        <v>0.54069699999999998</v>
      </c>
      <c r="H379" s="17">
        <v>4.2882130000000007</v>
      </c>
      <c r="I379" s="17">
        <v>68.645932999999999</v>
      </c>
      <c r="J379" s="17">
        <v>1.6120089999999998</v>
      </c>
      <c r="K379" s="17">
        <v>47.070990000000002</v>
      </c>
      <c r="L379" s="17">
        <v>372.50932600000004</v>
      </c>
      <c r="M379" s="17">
        <v>4.7383959999999998</v>
      </c>
      <c r="N379" s="19">
        <v>70.742182000000014</v>
      </c>
      <c r="O379" s="16"/>
      <c r="P379" s="17"/>
      <c r="Q379" s="17"/>
      <c r="R379" s="19"/>
    </row>
    <row r="380" spans="1:18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4"/>
      <c r="O380" s="22"/>
      <c r="P380" s="23"/>
      <c r="Q380" s="23"/>
      <c r="R380" s="24"/>
    </row>
    <row r="381" spans="1:18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R381" si="51">SUM(F382:F384)</f>
        <v>0</v>
      </c>
      <c r="G381" s="17">
        <f t="shared" si="51"/>
        <v>1.018519</v>
      </c>
      <c r="H381" s="17">
        <f t="shared" si="51"/>
        <v>5.0925949999999993</v>
      </c>
      <c r="I381" s="17">
        <f t="shared" si="51"/>
        <v>173.14863399999993</v>
      </c>
      <c r="J381" s="17">
        <f t="shared" si="51"/>
        <v>0</v>
      </c>
      <c r="K381" s="17">
        <f t="shared" si="51"/>
        <v>7.1296470000000012</v>
      </c>
      <c r="L381" s="17">
        <f t="shared" si="51"/>
        <v>0</v>
      </c>
      <c r="M381" s="17">
        <f t="shared" si="51"/>
        <v>1.018519</v>
      </c>
      <c r="N381" s="19">
        <f t="shared" si="51"/>
        <v>101.85215100000001</v>
      </c>
      <c r="O381" s="16">
        <f t="shared" si="51"/>
        <v>0</v>
      </c>
      <c r="P381" s="17">
        <f t="shared" si="51"/>
        <v>0</v>
      </c>
      <c r="Q381" s="17">
        <f>SUM(Q382:Q384)</f>
        <v>0</v>
      </c>
      <c r="R381" s="19">
        <f t="shared" si="51"/>
        <v>0</v>
      </c>
    </row>
    <row r="382" spans="1:18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5.6167000000000002E-2</v>
      </c>
      <c r="H382" s="23">
        <v>0.28082799999999997</v>
      </c>
      <c r="I382" s="23">
        <v>9.5482629999999986</v>
      </c>
      <c r="J382" s="23"/>
      <c r="K382" s="23">
        <v>0.39316499999999999</v>
      </c>
      <c r="L382" s="23"/>
      <c r="M382" s="23">
        <v>5.6167000000000002E-2</v>
      </c>
      <c r="N382" s="24">
        <v>5.6166299999999989</v>
      </c>
      <c r="O382" s="22"/>
      <c r="P382" s="23"/>
      <c r="Q382" s="23"/>
      <c r="R382" s="24"/>
    </row>
    <row r="383" spans="1:18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4"/>
      <c r="O383" s="22"/>
      <c r="P383" s="23"/>
      <c r="Q383" s="23"/>
      <c r="R383" s="24"/>
    </row>
    <row r="384" spans="1:18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0.96235199999999999</v>
      </c>
      <c r="H384" s="23">
        <v>4.8117669999999997</v>
      </c>
      <c r="I384" s="23">
        <v>163.60037099999994</v>
      </c>
      <c r="J384" s="23"/>
      <c r="K384" s="23">
        <v>6.7364820000000014</v>
      </c>
      <c r="L384" s="23"/>
      <c r="M384" s="23">
        <v>0.96235199999999999</v>
      </c>
      <c r="N384" s="24">
        <v>96.235521000000006</v>
      </c>
      <c r="O384" s="22"/>
      <c r="P384" s="23"/>
      <c r="Q384" s="23"/>
      <c r="R384" s="24"/>
    </row>
    <row r="385" spans="1:18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4"/>
      <c r="O385" s="22"/>
      <c r="P385" s="23"/>
      <c r="Q385" s="23"/>
      <c r="R385" s="24"/>
    </row>
    <row r="386" spans="1:18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R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9">
        <f t="shared" si="52"/>
        <v>0</v>
      </c>
      <c r="O386" s="16">
        <f t="shared" si="52"/>
        <v>0</v>
      </c>
      <c r="P386" s="17">
        <f t="shared" si="52"/>
        <v>0</v>
      </c>
      <c r="Q386" s="17">
        <f>SUM(Q387:Q390)</f>
        <v>0</v>
      </c>
      <c r="R386" s="19">
        <f t="shared" si="52"/>
        <v>0</v>
      </c>
    </row>
    <row r="387" spans="1:18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4"/>
      <c r="O387" s="22"/>
      <c r="P387" s="23"/>
      <c r="Q387" s="23"/>
      <c r="R387" s="24"/>
    </row>
    <row r="388" spans="1:18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4"/>
      <c r="O388" s="22"/>
      <c r="P388" s="23"/>
      <c r="Q388" s="23"/>
      <c r="R388" s="24"/>
    </row>
    <row r="389" spans="1:18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4"/>
      <c r="O389" s="22"/>
      <c r="P389" s="23"/>
      <c r="Q389" s="23"/>
      <c r="R389" s="24"/>
    </row>
    <row r="390" spans="1:18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4"/>
      <c r="O390" s="22"/>
      <c r="P390" s="23"/>
      <c r="Q390" s="23"/>
      <c r="R390" s="24"/>
    </row>
    <row r="391" spans="1:18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4"/>
      <c r="O391" s="22"/>
      <c r="P391" s="23"/>
      <c r="Q391" s="23"/>
      <c r="R391" s="24"/>
    </row>
    <row r="392" spans="1:18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R392" si="53">SUM(F393:F395)</f>
        <v>3214.1378890000001</v>
      </c>
      <c r="G392" s="17">
        <f t="shared" si="53"/>
        <v>126.28446899999999</v>
      </c>
      <c r="H392" s="17">
        <f t="shared" si="53"/>
        <v>3430.7223459999996</v>
      </c>
      <c r="I392" s="17">
        <f t="shared" si="53"/>
        <v>8810.3833779999986</v>
      </c>
      <c r="J392" s="17">
        <f t="shared" si="53"/>
        <v>198.25340699999998</v>
      </c>
      <c r="K392" s="17">
        <f t="shared" si="53"/>
        <v>148078.44701700003</v>
      </c>
      <c r="L392" s="17">
        <f t="shared" si="53"/>
        <v>1280.498104</v>
      </c>
      <c r="M392" s="17">
        <f t="shared" si="53"/>
        <v>1307.9947079999997</v>
      </c>
      <c r="N392" s="19">
        <f t="shared" si="53"/>
        <v>9736.1364219999996</v>
      </c>
      <c r="O392" s="16">
        <f t="shared" si="53"/>
        <v>0</v>
      </c>
      <c r="P392" s="17">
        <f t="shared" si="53"/>
        <v>0</v>
      </c>
      <c r="Q392" s="17">
        <f>SUM(Q393:Q395)</f>
        <v>0</v>
      </c>
      <c r="R392" s="19">
        <f t="shared" si="53"/>
        <v>0</v>
      </c>
    </row>
    <row r="393" spans="1:18" ht="15.75" x14ac:dyDescent="0.25">
      <c r="A393" s="61" t="s">
        <v>555</v>
      </c>
      <c r="B393" s="14"/>
      <c r="C393" s="14"/>
      <c r="D393" s="14" t="s">
        <v>556</v>
      </c>
      <c r="E393" s="33"/>
      <c r="F393" s="22">
        <v>191.111437</v>
      </c>
      <c r="G393" s="23">
        <v>17.777861000000001</v>
      </c>
      <c r="H393" s="23">
        <v>212.88928999999999</v>
      </c>
      <c r="I393" s="23">
        <v>1462.451499</v>
      </c>
      <c r="J393" s="23">
        <v>45.333574999999996</v>
      </c>
      <c r="K393" s="23">
        <v>7777.7857920000006</v>
      </c>
      <c r="L393" s="23">
        <v>215.112145</v>
      </c>
      <c r="M393" s="23">
        <v>179.77858500000002</v>
      </c>
      <c r="N393" s="24">
        <v>1893.3429539999997</v>
      </c>
      <c r="O393" s="22"/>
      <c r="P393" s="23"/>
      <c r="Q393" s="23"/>
      <c r="R393" s="24"/>
    </row>
    <row r="394" spans="1:18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28.558163000000004</v>
      </c>
      <c r="G394" s="23">
        <v>7.1395380000000008</v>
      </c>
      <c r="H394" s="23">
        <v>35.697700000000005</v>
      </c>
      <c r="I394" s="23">
        <v>628.27956299999994</v>
      </c>
      <c r="J394" s="23">
        <v>21.418620000000001</v>
      </c>
      <c r="K394" s="23">
        <v>713.95404399999995</v>
      </c>
      <c r="L394" s="23">
        <v>92.814024000000032</v>
      </c>
      <c r="M394" s="23">
        <v>71.395407000000006</v>
      </c>
      <c r="N394" s="24">
        <v>856.74485799999991</v>
      </c>
      <c r="O394" s="22"/>
      <c r="P394" s="23"/>
      <c r="Q394" s="23"/>
      <c r="R394" s="24"/>
    </row>
    <row r="395" spans="1:18" ht="15.75" x14ac:dyDescent="0.25">
      <c r="A395" s="61" t="s">
        <v>559</v>
      </c>
      <c r="B395" s="14"/>
      <c r="C395" s="14"/>
      <c r="D395" s="14" t="s">
        <v>560</v>
      </c>
      <c r="E395" s="33"/>
      <c r="F395" s="22">
        <v>2994.4682889999999</v>
      </c>
      <c r="G395" s="23">
        <v>101.36706999999998</v>
      </c>
      <c r="H395" s="23">
        <v>3182.1353559999998</v>
      </c>
      <c r="I395" s="23">
        <v>6719.6523159999988</v>
      </c>
      <c r="J395" s="23">
        <v>131.50121199999998</v>
      </c>
      <c r="K395" s="23">
        <v>139586.70718100003</v>
      </c>
      <c r="L395" s="23">
        <v>972.57193500000005</v>
      </c>
      <c r="M395" s="23">
        <v>1056.8207159999997</v>
      </c>
      <c r="N395" s="24">
        <v>6986.0486099999998</v>
      </c>
      <c r="O395" s="22"/>
      <c r="P395" s="23"/>
      <c r="Q395" s="23"/>
      <c r="R395" s="24"/>
    </row>
    <row r="396" spans="1:18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4"/>
      <c r="O396" s="22"/>
      <c r="P396" s="23"/>
      <c r="Q396" s="23"/>
      <c r="R396" s="24"/>
    </row>
    <row r="397" spans="1:18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R397" si="54">SUM(F398:F401)</f>
        <v>0.32765487881674882</v>
      </c>
      <c r="G397" s="17">
        <f t="shared" si="54"/>
        <v>0.17136664778250427</v>
      </c>
      <c r="H397" s="17">
        <f t="shared" si="54"/>
        <v>39.599066425214389</v>
      </c>
      <c r="I397" s="17">
        <f t="shared" si="54"/>
        <v>24.048753018002163</v>
      </c>
      <c r="J397" s="17">
        <f t="shared" si="54"/>
        <v>7.5674170299677241</v>
      </c>
      <c r="K397" s="17">
        <f t="shared" si="54"/>
        <v>0.34680358520997445</v>
      </c>
      <c r="L397" s="17">
        <f t="shared" si="54"/>
        <v>7277.4827771443161</v>
      </c>
      <c r="M397" s="17">
        <f t="shared" si="54"/>
        <v>0.32669744349708751</v>
      </c>
      <c r="N397" s="19">
        <f t="shared" si="54"/>
        <v>62.448271941321508</v>
      </c>
      <c r="O397" s="16">
        <f t="shared" si="54"/>
        <v>0</v>
      </c>
      <c r="P397" s="17">
        <f t="shared" si="54"/>
        <v>0</v>
      </c>
      <c r="Q397" s="17">
        <f>SUM(Q398:Q401)</f>
        <v>0</v>
      </c>
      <c r="R397" s="19">
        <f t="shared" si="54"/>
        <v>0</v>
      </c>
    </row>
    <row r="398" spans="1:18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1.9372470749446643E-2</v>
      </c>
      <c r="G398" s="23">
        <v>1.0141588899251722E-2</v>
      </c>
      <c r="H398" s="23">
        <v>2.3346063871620819</v>
      </c>
      <c r="I398" s="23">
        <v>1.4179707467959146</v>
      </c>
      <c r="J398" s="23">
        <v>0.44781525695836044</v>
      </c>
      <c r="K398" s="23">
        <v>2.0946262128306442E-2</v>
      </c>
      <c r="L398" s="23">
        <v>598.09813317285</v>
      </c>
      <c r="M398" s="23">
        <v>1.929378118050365E-2</v>
      </c>
      <c r="N398" s="24">
        <v>3.6868444702519598</v>
      </c>
      <c r="O398" s="22"/>
      <c r="P398" s="23"/>
      <c r="Q398" s="23"/>
      <c r="R398" s="24"/>
    </row>
    <row r="399" spans="1:18" ht="15.75" x14ac:dyDescent="0.25">
      <c r="A399" s="61" t="s">
        <v>565</v>
      </c>
      <c r="B399" s="14"/>
      <c r="C399" s="14"/>
      <c r="D399" s="14" t="s">
        <v>566</v>
      </c>
      <c r="E399" s="33"/>
      <c r="F399" s="22">
        <v>2.2306584122875516E-2</v>
      </c>
      <c r="G399" s="23">
        <v>1.1643466506506196E-2</v>
      </c>
      <c r="H399" s="23">
        <v>2.7119357804484423</v>
      </c>
      <c r="I399" s="23">
        <v>1.6466139242476285</v>
      </c>
      <c r="J399" s="23">
        <v>0.51423700801400574</v>
      </c>
      <c r="K399" s="23">
        <v>2.2548024473148253E-2</v>
      </c>
      <c r="L399" s="23">
        <v>91.814144207847832</v>
      </c>
      <c r="M399" s="23">
        <v>2.2294512105361892E-2</v>
      </c>
      <c r="N399" s="24">
        <v>4.2644020053217737</v>
      </c>
      <c r="O399" s="22"/>
      <c r="P399" s="23"/>
      <c r="Q399" s="23"/>
      <c r="R399" s="24"/>
    </row>
    <row r="400" spans="1:18" ht="15.75" x14ac:dyDescent="0.25">
      <c r="A400" s="61" t="s">
        <v>567</v>
      </c>
      <c r="B400" s="14"/>
      <c r="C400" s="14"/>
      <c r="D400" s="14" t="s">
        <v>568</v>
      </c>
      <c r="E400" s="33"/>
      <c r="F400" s="22">
        <v>6.6128693627594937E-2</v>
      </c>
      <c r="G400" s="23">
        <v>3.481235989740826E-2</v>
      </c>
      <c r="H400" s="23">
        <v>7.8346678285185138</v>
      </c>
      <c r="I400" s="23">
        <v>4.7615820791956995</v>
      </c>
      <c r="J400" s="23">
        <v>1.5365939015876318</v>
      </c>
      <c r="K400" s="23">
        <v>8.0408601846096009E-2</v>
      </c>
      <c r="L400" s="23">
        <v>5426.557083152592</v>
      </c>
      <c r="M400" s="23">
        <v>6.5414698216669884E-2</v>
      </c>
      <c r="N400" s="24">
        <v>12.476553813309923</v>
      </c>
      <c r="O400" s="22"/>
      <c r="P400" s="23"/>
      <c r="Q400" s="23"/>
      <c r="R400" s="24"/>
    </row>
    <row r="401" spans="1:18" ht="15.75" x14ac:dyDescent="0.25">
      <c r="A401" s="61" t="s">
        <v>569</v>
      </c>
      <c r="B401" s="14"/>
      <c r="C401" s="14"/>
      <c r="D401" s="14" t="s">
        <v>570</v>
      </c>
      <c r="E401" s="33"/>
      <c r="F401" s="22">
        <v>0.2198471303168317</v>
      </c>
      <c r="G401" s="23">
        <v>0.1147692324793381</v>
      </c>
      <c r="H401" s="23">
        <v>26.717856429085355</v>
      </c>
      <c r="I401" s="23">
        <v>16.222586267762921</v>
      </c>
      <c r="J401" s="23">
        <v>5.0687708634077264</v>
      </c>
      <c r="K401" s="23">
        <v>0.22290069676242372</v>
      </c>
      <c r="L401" s="23">
        <v>1161.0134166110267</v>
      </c>
      <c r="M401" s="23">
        <v>0.21969445199455212</v>
      </c>
      <c r="N401" s="24">
        <v>42.020471652437848</v>
      </c>
      <c r="O401" s="22"/>
      <c r="P401" s="23"/>
      <c r="Q401" s="23"/>
      <c r="R401" s="24"/>
    </row>
    <row r="402" spans="1:18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4"/>
      <c r="O402" s="22"/>
      <c r="P402" s="23"/>
      <c r="Q402" s="23"/>
      <c r="R402" s="24"/>
    </row>
    <row r="403" spans="1:18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>
        <v>17.360848999999998</v>
      </c>
      <c r="H403" s="17">
        <v>86.804249999999996</v>
      </c>
      <c r="I403" s="17">
        <v>2951.3444979999995</v>
      </c>
      <c r="J403" s="17"/>
      <c r="K403" s="17">
        <v>121.52595199999999</v>
      </c>
      <c r="L403" s="17"/>
      <c r="M403" s="17">
        <v>17.360848999999998</v>
      </c>
      <c r="N403" s="19">
        <v>1736.0850000000005</v>
      </c>
      <c r="O403" s="16"/>
      <c r="P403" s="17"/>
      <c r="Q403" s="17"/>
      <c r="R403" s="19"/>
    </row>
    <row r="404" spans="1:18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4"/>
      <c r="O404" s="22"/>
      <c r="P404" s="23"/>
      <c r="Q404" s="23"/>
      <c r="R404" s="24"/>
    </row>
    <row r="405" spans="1:18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>
        <v>0.24146399999999998</v>
      </c>
      <c r="H405" s="17">
        <v>1.2072930000000002</v>
      </c>
      <c r="I405" s="17">
        <v>41.048194000000009</v>
      </c>
      <c r="J405" s="17"/>
      <c r="K405" s="17">
        <v>1.6902240000000004</v>
      </c>
      <c r="L405" s="17"/>
      <c r="M405" s="17">
        <v>0.24146399999999998</v>
      </c>
      <c r="N405" s="19">
        <v>24.146001999999996</v>
      </c>
      <c r="O405" s="16"/>
      <c r="P405" s="17"/>
      <c r="Q405" s="17"/>
      <c r="R405" s="19"/>
    </row>
    <row r="406" spans="1:18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4"/>
      <c r="O406" s="22"/>
      <c r="P406" s="23"/>
      <c r="Q406" s="23"/>
      <c r="R406" s="24"/>
    </row>
    <row r="407" spans="1:18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>
        <v>7.8710130000000023</v>
      </c>
      <c r="H407" s="17">
        <v>39.355132999999988</v>
      </c>
      <c r="I407" s="17">
        <v>1338.0739880000001</v>
      </c>
      <c r="J407" s="17"/>
      <c r="K407" s="17">
        <v>55.09716700000002</v>
      </c>
      <c r="L407" s="17"/>
      <c r="M407" s="17">
        <v>7.8710130000000023</v>
      </c>
      <c r="N407" s="19">
        <v>787.10235999999986</v>
      </c>
      <c r="O407" s="16"/>
      <c r="P407" s="17"/>
      <c r="Q407" s="17"/>
      <c r="R407" s="19"/>
    </row>
    <row r="408" spans="1:18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4"/>
      <c r="O408" s="22"/>
      <c r="P408" s="23"/>
      <c r="Q408" s="23"/>
      <c r="R408" s="24"/>
    </row>
    <row r="409" spans="1:18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9"/>
      <c r="O409" s="16"/>
      <c r="P409" s="17"/>
      <c r="Q409" s="17"/>
      <c r="R409" s="19"/>
    </row>
    <row r="410" spans="1:18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4"/>
      <c r="O410" s="22"/>
      <c r="P410" s="23"/>
      <c r="Q410" s="23"/>
      <c r="R410" s="24"/>
    </row>
    <row r="411" spans="1:18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9"/>
      <c r="O411" s="16"/>
      <c r="P411" s="17"/>
      <c r="Q411" s="17"/>
      <c r="R411" s="19"/>
    </row>
    <row r="412" spans="1:18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6"/>
      <c r="O412" s="74"/>
      <c r="P412" s="75"/>
      <c r="Q412" s="75"/>
      <c r="R412" s="76"/>
    </row>
    <row r="413" spans="1:18" ht="19.5" thickBot="1" x14ac:dyDescent="0.35">
      <c r="A413" s="61"/>
      <c r="B413" s="25" t="s">
        <v>580</v>
      </c>
      <c r="C413" s="14"/>
      <c r="D413" s="14"/>
      <c r="E413" s="33"/>
      <c r="F413" s="26">
        <f t="shared" ref="F413:R413" si="55">SUM(F411,F409,F407,F405,F403,F397,F392,F386,F381,F379)</f>
        <v>3216.358424878817</v>
      </c>
      <c r="G413" s="27">
        <f t="shared" si="55"/>
        <v>153.4883776477825</v>
      </c>
      <c r="H413" s="27">
        <f t="shared" si="55"/>
        <v>3607.068896425214</v>
      </c>
      <c r="I413" s="27">
        <f t="shared" si="55"/>
        <v>13406.693378017999</v>
      </c>
      <c r="J413" s="27">
        <f t="shared" si="55"/>
        <v>207.4328330299677</v>
      </c>
      <c r="K413" s="27">
        <f t="shared" si="55"/>
        <v>148311.30780058523</v>
      </c>
      <c r="L413" s="27">
        <f t="shared" si="55"/>
        <v>8930.4902071443157</v>
      </c>
      <c r="M413" s="27">
        <f t="shared" si="55"/>
        <v>1339.5516464434968</v>
      </c>
      <c r="N413" s="28">
        <f t="shared" si="55"/>
        <v>12518.512388941321</v>
      </c>
      <c r="O413" s="26">
        <f t="shared" si="55"/>
        <v>0</v>
      </c>
      <c r="P413" s="27">
        <f t="shared" si="55"/>
        <v>0</v>
      </c>
      <c r="Q413" s="27">
        <f t="shared" si="55"/>
        <v>0</v>
      </c>
      <c r="R413" s="28">
        <f t="shared" si="55"/>
        <v>0</v>
      </c>
    </row>
    <row r="414" spans="1:18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</row>
    <row r="415" spans="1:18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</row>
    <row r="416" spans="1:18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METALES PESADOS</v>
      </c>
      <c r="G416" s="199"/>
      <c r="H416" s="199"/>
      <c r="I416" s="199"/>
      <c r="J416" s="199"/>
      <c r="K416" s="199"/>
      <c r="L416" s="199"/>
      <c r="M416" s="199"/>
      <c r="N416" s="200"/>
      <c r="O416" s="209" t="str">
        <f>O$2</f>
        <v>PARTÍCULAS</v>
      </c>
      <c r="P416" s="199"/>
      <c r="Q416" s="199"/>
      <c r="R416" s="200"/>
    </row>
    <row r="417" spans="1:18" ht="15.75" thickBot="1" x14ac:dyDescent="0.3">
      <c r="A417" s="174"/>
      <c r="B417" s="9"/>
      <c r="C417" s="9"/>
      <c r="D417" s="9"/>
      <c r="E417" s="9"/>
      <c r="F417" s="11" t="str">
        <f t="shared" ref="F417:R417" si="56">F$3</f>
        <v>As (kg)</v>
      </c>
      <c r="G417" s="12" t="str">
        <f t="shared" si="56"/>
        <v>Cd (kg)</v>
      </c>
      <c r="H417" s="12" t="str">
        <f t="shared" si="56"/>
        <v>Cr (kg)</v>
      </c>
      <c r="I417" s="12" t="str">
        <f t="shared" si="56"/>
        <v>Cu (kg)</v>
      </c>
      <c r="J417" s="12" t="str">
        <f t="shared" si="56"/>
        <v>Hg (kg)</v>
      </c>
      <c r="K417" s="12" t="str">
        <f t="shared" si="56"/>
        <v>Ni (kg)</v>
      </c>
      <c r="L417" s="12" t="str">
        <f t="shared" si="56"/>
        <v>Pb (kg)</v>
      </c>
      <c r="M417" s="12" t="str">
        <f t="shared" si="56"/>
        <v>Se (kg)</v>
      </c>
      <c r="N417" s="13" t="str">
        <f t="shared" si="56"/>
        <v>Zn (kg)</v>
      </c>
      <c r="O417" s="98" t="str">
        <f t="shared" si="56"/>
        <v>PM2,5 (t)</v>
      </c>
      <c r="P417" s="99" t="str">
        <f t="shared" si="56"/>
        <v>PM10 (t)</v>
      </c>
      <c r="Q417" s="99" t="str">
        <f t="shared" si="56"/>
        <v>PST (t)</v>
      </c>
      <c r="R417" s="100" t="str">
        <f t="shared" si="56"/>
        <v>BC (t)</v>
      </c>
    </row>
    <row r="418" spans="1:18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561.37634404760001</v>
      </c>
      <c r="G418" s="17">
        <f t="shared" ref="G418:R418" si="57">SUM(G419:G427)</f>
        <v>757.09397240233261</v>
      </c>
      <c r="H418" s="17">
        <f t="shared" si="57"/>
        <v>2301.6307582627701</v>
      </c>
      <c r="I418" s="17">
        <f t="shared" si="57"/>
        <v>3816.4645242614774</v>
      </c>
      <c r="J418" s="17">
        <f t="shared" si="57"/>
        <v>333.27464214100002</v>
      </c>
      <c r="K418" s="17">
        <f t="shared" si="57"/>
        <v>701.61537826843823</v>
      </c>
      <c r="L418" s="17">
        <f t="shared" si="57"/>
        <v>4596.144265461995</v>
      </c>
      <c r="M418" s="17">
        <f t="shared" si="57"/>
        <v>21.103515198096002</v>
      </c>
      <c r="N418" s="19">
        <f t="shared" si="57"/>
        <v>2436.4007992339948</v>
      </c>
      <c r="O418" s="16">
        <f t="shared" si="57"/>
        <v>0</v>
      </c>
      <c r="P418" s="17">
        <f t="shared" si="57"/>
        <v>0</v>
      </c>
      <c r="Q418" s="17">
        <f t="shared" si="57"/>
        <v>0</v>
      </c>
      <c r="R418" s="19">
        <f t="shared" si="57"/>
        <v>0</v>
      </c>
    </row>
    <row r="419" spans="1:18" ht="15.75" x14ac:dyDescent="0.25">
      <c r="A419" s="61" t="s">
        <v>584</v>
      </c>
      <c r="B419" s="14"/>
      <c r="C419" s="14"/>
      <c r="D419" s="14" t="s">
        <v>585</v>
      </c>
      <c r="E419" s="33"/>
      <c r="F419" s="22">
        <v>369.02677304759993</v>
      </c>
      <c r="G419" s="23">
        <v>159.77636340233249</v>
      </c>
      <c r="H419" s="23">
        <v>1771.2678542627707</v>
      </c>
      <c r="I419" s="23">
        <v>2291.2826962614772</v>
      </c>
      <c r="J419" s="23">
        <v>222.556721141</v>
      </c>
      <c r="K419" s="23">
        <v>407.63071526843834</v>
      </c>
      <c r="L419" s="23">
        <v>2767.7635864619951</v>
      </c>
      <c r="M419" s="23">
        <v>15.638367198096001</v>
      </c>
      <c r="N419" s="24">
        <v>31.735657233995003</v>
      </c>
      <c r="O419" s="22"/>
      <c r="P419" s="23"/>
      <c r="Q419" s="23"/>
      <c r="R419" s="24"/>
    </row>
    <row r="420" spans="1:18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23"/>
      <c r="I420" s="23"/>
      <c r="J420" s="23"/>
      <c r="K420" s="23"/>
      <c r="L420" s="23"/>
      <c r="M420" s="23"/>
      <c r="N420" s="24"/>
      <c r="O420" s="22"/>
      <c r="P420" s="23"/>
      <c r="Q420" s="23"/>
      <c r="R420" s="24"/>
    </row>
    <row r="421" spans="1:18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23"/>
      <c r="I421" s="23"/>
      <c r="J421" s="23"/>
      <c r="K421" s="23"/>
      <c r="L421" s="23"/>
      <c r="M421" s="23"/>
      <c r="N421" s="24"/>
      <c r="O421" s="22"/>
      <c r="P421" s="23"/>
      <c r="Q421" s="23"/>
      <c r="R421" s="24"/>
    </row>
    <row r="422" spans="1:18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23"/>
      <c r="I422" s="23"/>
      <c r="J422" s="23"/>
      <c r="K422" s="23"/>
      <c r="L422" s="23"/>
      <c r="M422" s="23"/>
      <c r="N422" s="24"/>
      <c r="O422" s="22"/>
      <c r="P422" s="23"/>
      <c r="Q422" s="23"/>
      <c r="R422" s="24"/>
    </row>
    <row r="423" spans="1:18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171.24130599999998</v>
      </c>
      <c r="G423" s="23">
        <v>582.94912499999998</v>
      </c>
      <c r="H423" s="23">
        <v>510.08048499999995</v>
      </c>
      <c r="I423" s="23">
        <v>1457.3728129999997</v>
      </c>
      <c r="J423" s="23">
        <v>83.798937000000009</v>
      </c>
      <c r="K423" s="23">
        <v>291.47456299999999</v>
      </c>
      <c r="L423" s="23">
        <v>1821.716017</v>
      </c>
      <c r="M423" s="23">
        <v>5.4651480000000001</v>
      </c>
      <c r="N423" s="24">
        <v>2404.6651419999998</v>
      </c>
      <c r="O423" s="22"/>
      <c r="P423" s="23"/>
      <c r="Q423" s="23"/>
      <c r="R423" s="24"/>
    </row>
    <row r="424" spans="1:18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4"/>
      <c r="O424" s="22"/>
      <c r="P424" s="23"/>
      <c r="Q424" s="23"/>
      <c r="R424" s="24"/>
    </row>
    <row r="425" spans="1:18" ht="15.75" x14ac:dyDescent="0.25">
      <c r="A425" s="61" t="s">
        <v>596</v>
      </c>
      <c r="B425" s="14"/>
      <c r="C425" s="14"/>
      <c r="D425" s="14" t="s">
        <v>597</v>
      </c>
      <c r="E425" s="33"/>
      <c r="F425" s="22">
        <v>8.3669999999999994E-3</v>
      </c>
      <c r="G425" s="23">
        <v>1.0040399999999998</v>
      </c>
      <c r="H425" s="23">
        <v>0.13387199999999999</v>
      </c>
      <c r="I425" s="23">
        <v>20.582820000000002</v>
      </c>
      <c r="J425" s="23">
        <v>13.554540000000003</v>
      </c>
      <c r="K425" s="23">
        <v>2.5101</v>
      </c>
      <c r="L425" s="23"/>
      <c r="M425" s="23"/>
      <c r="N425" s="24"/>
      <c r="O425" s="22"/>
      <c r="P425" s="23"/>
      <c r="Q425" s="23"/>
      <c r="R425" s="24"/>
    </row>
    <row r="426" spans="1:18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4"/>
      <c r="O426" s="22"/>
      <c r="P426" s="23"/>
      <c r="Q426" s="23"/>
      <c r="R426" s="24"/>
    </row>
    <row r="427" spans="1:18" ht="15.75" x14ac:dyDescent="0.25">
      <c r="A427" s="61" t="s">
        <v>954</v>
      </c>
      <c r="B427" s="14"/>
      <c r="C427" s="14"/>
      <c r="D427" s="14" t="s">
        <v>955</v>
      </c>
      <c r="E427" s="33"/>
      <c r="F427" s="22">
        <v>21.099898000000003</v>
      </c>
      <c r="G427" s="23">
        <v>13.364443999999995</v>
      </c>
      <c r="H427" s="23">
        <v>20.148547000000001</v>
      </c>
      <c r="I427" s="23">
        <v>47.226195000000011</v>
      </c>
      <c r="J427" s="23">
        <v>13.364443999999995</v>
      </c>
      <c r="K427" s="23"/>
      <c r="L427" s="23">
        <v>6.6646619999999981</v>
      </c>
      <c r="M427" s="23"/>
      <c r="N427" s="24"/>
      <c r="O427" s="22"/>
      <c r="P427" s="23"/>
      <c r="Q427" s="23"/>
      <c r="R427" s="24"/>
    </row>
    <row r="428" spans="1:18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4"/>
      <c r="O428" s="22"/>
      <c r="P428" s="23"/>
      <c r="Q428" s="23"/>
      <c r="R428" s="24"/>
    </row>
    <row r="429" spans="1:18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R429" si="58">SUM(F430:F432)</f>
        <v>0</v>
      </c>
      <c r="G429" s="17">
        <f t="shared" si="58"/>
        <v>0</v>
      </c>
      <c r="H429" s="17">
        <f t="shared" si="58"/>
        <v>0</v>
      </c>
      <c r="I429" s="17">
        <f t="shared" si="58"/>
        <v>0</v>
      </c>
      <c r="J429" s="17">
        <f t="shared" si="58"/>
        <v>0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9">
        <f t="shared" si="58"/>
        <v>0</v>
      </c>
      <c r="O429" s="16">
        <f t="shared" si="58"/>
        <v>0</v>
      </c>
      <c r="P429" s="17">
        <f t="shared" si="58"/>
        <v>0</v>
      </c>
      <c r="Q429" s="17">
        <f>SUM(Q430:Q432)</f>
        <v>0</v>
      </c>
      <c r="R429" s="19">
        <f t="shared" si="58"/>
        <v>0</v>
      </c>
    </row>
    <row r="430" spans="1:18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35"/>
      <c r="I430" s="35"/>
      <c r="J430" s="35"/>
      <c r="K430" s="35"/>
      <c r="L430" s="35"/>
      <c r="M430" s="35"/>
      <c r="N430" s="36"/>
      <c r="O430" s="34"/>
      <c r="P430" s="35"/>
      <c r="Q430" s="35"/>
      <c r="R430" s="36"/>
    </row>
    <row r="431" spans="1:18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/>
      <c r="I431" s="23"/>
      <c r="J431" s="23"/>
      <c r="K431" s="23"/>
      <c r="L431" s="23"/>
      <c r="M431" s="23"/>
      <c r="N431" s="24"/>
      <c r="O431" s="22"/>
      <c r="P431" s="23"/>
      <c r="Q431" s="23"/>
      <c r="R431" s="24"/>
    </row>
    <row r="432" spans="1:18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4"/>
      <c r="O432" s="22"/>
      <c r="P432" s="23"/>
      <c r="Q432" s="23"/>
      <c r="R432" s="24"/>
    </row>
    <row r="433" spans="1:18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4"/>
      <c r="O433" s="22"/>
      <c r="P433" s="23"/>
      <c r="Q433" s="23"/>
      <c r="R433" s="24"/>
    </row>
    <row r="434" spans="1:18" ht="15.75" x14ac:dyDescent="0.25">
      <c r="A434" s="61" t="s">
        <v>607</v>
      </c>
      <c r="B434" s="14"/>
      <c r="C434" s="15" t="s">
        <v>608</v>
      </c>
      <c r="D434" s="14"/>
      <c r="E434" s="33"/>
      <c r="F434" s="16">
        <v>371.30627300000003</v>
      </c>
      <c r="G434" s="17">
        <v>649.78597899999988</v>
      </c>
      <c r="H434" s="17">
        <v>92.826570000000018</v>
      </c>
      <c r="I434" s="17">
        <v>1299.5719509999999</v>
      </c>
      <c r="J434" s="17"/>
      <c r="K434" s="17"/>
      <c r="L434" s="17">
        <v>6219.3800730000003</v>
      </c>
      <c r="M434" s="17">
        <v>278.47970700000002</v>
      </c>
      <c r="N434" s="19">
        <v>167551.95572500001</v>
      </c>
      <c r="O434" s="16"/>
      <c r="P434" s="17"/>
      <c r="Q434" s="17"/>
      <c r="R434" s="19"/>
    </row>
    <row r="435" spans="1:18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4"/>
      <c r="O435" s="22"/>
      <c r="P435" s="23"/>
      <c r="Q435" s="23"/>
      <c r="R435" s="24"/>
    </row>
    <row r="436" spans="1:18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R436" si="59">SUM(F437:F438)</f>
        <v>0.42604799999999998</v>
      </c>
      <c r="G436" s="17">
        <f t="shared" si="59"/>
        <v>0.15745899999999999</v>
      </c>
      <c r="H436" s="17">
        <f t="shared" si="59"/>
        <v>0.42448000000000002</v>
      </c>
      <c r="I436" s="17">
        <f t="shared" si="59"/>
        <v>0.38911200000000012</v>
      </c>
      <c r="J436" s="17">
        <f t="shared" si="59"/>
        <v>46.642945000000019</v>
      </c>
      <c r="K436" s="17">
        <f t="shared" si="59"/>
        <v>0.54249899999999995</v>
      </c>
      <c r="L436" s="17">
        <f t="shared" si="59"/>
        <v>0.94006500000000004</v>
      </c>
      <c r="M436" s="17">
        <f t="shared" si="59"/>
        <v>0.61919199999999996</v>
      </c>
      <c r="N436" s="19">
        <f t="shared" si="59"/>
        <v>5.0123940000000013</v>
      </c>
      <c r="O436" s="16">
        <f t="shared" si="59"/>
        <v>0</v>
      </c>
      <c r="P436" s="17">
        <f t="shared" si="59"/>
        <v>0</v>
      </c>
      <c r="Q436" s="17">
        <f>SUM(Q437:Q438)</f>
        <v>0</v>
      </c>
      <c r="R436" s="19">
        <f t="shared" si="59"/>
        <v>0</v>
      </c>
    </row>
    <row r="437" spans="1:18" ht="15.75" x14ac:dyDescent="0.25">
      <c r="A437" s="61" t="s">
        <v>611</v>
      </c>
      <c r="B437" s="14"/>
      <c r="C437" s="14"/>
      <c r="D437" s="14" t="s">
        <v>612</v>
      </c>
      <c r="E437" s="33"/>
      <c r="F437" s="22">
        <v>0.42604799999999998</v>
      </c>
      <c r="G437" s="23">
        <v>0.15745899999999999</v>
      </c>
      <c r="H437" s="23">
        <v>0.42448000000000002</v>
      </c>
      <c r="I437" s="23">
        <v>0.38911200000000012</v>
      </c>
      <c r="J437" s="23">
        <v>46.642945000000019</v>
      </c>
      <c r="K437" s="23">
        <v>0.54249899999999995</v>
      </c>
      <c r="L437" s="23">
        <v>0.94006500000000004</v>
      </c>
      <c r="M437" s="23">
        <v>0.61919199999999996</v>
      </c>
      <c r="N437" s="24">
        <v>5.0123940000000013</v>
      </c>
      <c r="O437" s="22"/>
      <c r="P437" s="23"/>
      <c r="Q437" s="23"/>
      <c r="R437" s="24"/>
    </row>
    <row r="438" spans="1:18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4"/>
      <c r="O438" s="22"/>
      <c r="P438" s="23"/>
      <c r="Q438" s="23"/>
      <c r="R438" s="24"/>
    </row>
    <row r="439" spans="1:18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4"/>
      <c r="O439" s="22"/>
      <c r="P439" s="23"/>
      <c r="Q439" s="23"/>
      <c r="R439" s="24"/>
    </row>
    <row r="440" spans="1:18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R440" si="60">SUM(F441:F447)</f>
        <v>0</v>
      </c>
      <c r="G440" s="17">
        <f t="shared" si="60"/>
        <v>0</v>
      </c>
      <c r="H440" s="17">
        <f t="shared" si="60"/>
        <v>0</v>
      </c>
      <c r="I440" s="17">
        <f t="shared" si="60"/>
        <v>0</v>
      </c>
      <c r="J440" s="17">
        <f t="shared" si="60"/>
        <v>0</v>
      </c>
      <c r="K440" s="17">
        <f t="shared" si="60"/>
        <v>0</v>
      </c>
      <c r="L440" s="17">
        <f t="shared" si="60"/>
        <v>0</v>
      </c>
      <c r="M440" s="17">
        <f t="shared" si="60"/>
        <v>0</v>
      </c>
      <c r="N440" s="19">
        <f t="shared" si="60"/>
        <v>0</v>
      </c>
      <c r="O440" s="16">
        <f t="shared" si="60"/>
        <v>0</v>
      </c>
      <c r="P440" s="17">
        <f t="shared" si="60"/>
        <v>0</v>
      </c>
      <c r="Q440" s="17">
        <f>SUM(Q441:Q447)</f>
        <v>0</v>
      </c>
      <c r="R440" s="19">
        <f t="shared" si="60"/>
        <v>0</v>
      </c>
    </row>
    <row r="441" spans="1:18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23"/>
      <c r="I441" s="23"/>
      <c r="J441" s="23"/>
      <c r="K441" s="23"/>
      <c r="L441" s="23"/>
      <c r="M441" s="23"/>
      <c r="N441" s="24"/>
      <c r="O441" s="22"/>
      <c r="P441" s="23"/>
      <c r="Q441" s="23"/>
      <c r="R441" s="24"/>
    </row>
    <row r="442" spans="1:18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23"/>
      <c r="I442" s="23"/>
      <c r="J442" s="23"/>
      <c r="K442" s="23"/>
      <c r="L442" s="23"/>
      <c r="M442" s="23"/>
      <c r="N442" s="24"/>
      <c r="O442" s="22"/>
      <c r="P442" s="23"/>
      <c r="Q442" s="23"/>
      <c r="R442" s="24"/>
    </row>
    <row r="443" spans="1:18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/>
      <c r="I443" s="23"/>
      <c r="J443" s="23"/>
      <c r="K443" s="23"/>
      <c r="L443" s="23"/>
      <c r="M443" s="23"/>
      <c r="N443" s="24"/>
      <c r="O443" s="22"/>
      <c r="P443" s="23"/>
      <c r="Q443" s="23"/>
      <c r="R443" s="24"/>
    </row>
    <row r="444" spans="1:18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/>
      <c r="J444" s="23"/>
      <c r="K444" s="23"/>
      <c r="L444" s="23"/>
      <c r="M444" s="23"/>
      <c r="N444" s="24"/>
      <c r="O444" s="22"/>
      <c r="P444" s="23"/>
      <c r="Q444" s="23"/>
      <c r="R444" s="24"/>
    </row>
    <row r="445" spans="1:18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4"/>
      <c r="O445" s="22"/>
      <c r="P445" s="23"/>
      <c r="Q445" s="23"/>
      <c r="R445" s="24"/>
    </row>
    <row r="446" spans="1:18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/>
      <c r="N446" s="24"/>
      <c r="O446" s="22"/>
      <c r="P446" s="23"/>
      <c r="Q446" s="23"/>
      <c r="R446" s="24"/>
    </row>
    <row r="447" spans="1:18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4"/>
      <c r="O447" s="22"/>
      <c r="P447" s="23"/>
      <c r="Q447" s="23"/>
      <c r="R447" s="24"/>
    </row>
    <row r="448" spans="1:18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4"/>
      <c r="O448" s="22"/>
      <c r="P448" s="23"/>
      <c r="Q448" s="23"/>
      <c r="R448" s="24"/>
    </row>
    <row r="449" spans="1:18" ht="19.5" thickBot="1" x14ac:dyDescent="0.35">
      <c r="A449" s="177"/>
      <c r="B449" s="25" t="s">
        <v>631</v>
      </c>
      <c r="C449" s="33"/>
      <c r="D449" s="33"/>
      <c r="E449" s="33"/>
      <c r="F449" s="26">
        <f t="shared" ref="F449:R449" si="61">SUM(F440,F436,F434,F429,F418)</f>
        <v>933.10866504759997</v>
      </c>
      <c r="G449" s="27">
        <f t="shared" si="61"/>
        <v>1407.0374104023326</v>
      </c>
      <c r="H449" s="27">
        <f t="shared" si="61"/>
        <v>2394.8818082627699</v>
      </c>
      <c r="I449" s="27">
        <f t="shared" si="61"/>
        <v>5116.4255872614776</v>
      </c>
      <c r="J449" s="27">
        <f t="shared" si="61"/>
        <v>379.91758714100001</v>
      </c>
      <c r="K449" s="27">
        <f t="shared" si="61"/>
        <v>702.15787726843826</v>
      </c>
      <c r="L449" s="27">
        <f t="shared" si="61"/>
        <v>10816.464403461996</v>
      </c>
      <c r="M449" s="27">
        <f t="shared" si="61"/>
        <v>300.20241419809599</v>
      </c>
      <c r="N449" s="28">
        <f t="shared" si="61"/>
        <v>169993.36891823399</v>
      </c>
      <c r="O449" s="26">
        <f t="shared" si="61"/>
        <v>0</v>
      </c>
      <c r="P449" s="27">
        <f t="shared" si="61"/>
        <v>0</v>
      </c>
      <c r="Q449" s="27">
        <f t="shared" si="61"/>
        <v>0</v>
      </c>
      <c r="R449" s="28">
        <f t="shared" si="61"/>
        <v>0</v>
      </c>
    </row>
    <row r="450" spans="1:18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</row>
    <row r="451" spans="1:18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</row>
    <row r="452" spans="1:18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METALES PESADOS</v>
      </c>
      <c r="G452" s="199"/>
      <c r="H452" s="199"/>
      <c r="I452" s="199"/>
      <c r="J452" s="199"/>
      <c r="K452" s="199"/>
      <c r="L452" s="199"/>
      <c r="M452" s="199"/>
      <c r="N452" s="200"/>
      <c r="O452" s="209" t="str">
        <f>O$2</f>
        <v>PARTÍCULAS</v>
      </c>
      <c r="P452" s="199"/>
      <c r="Q452" s="199"/>
      <c r="R452" s="200"/>
    </row>
    <row r="453" spans="1:18" ht="15.75" thickBot="1" x14ac:dyDescent="0.3">
      <c r="A453" s="174"/>
      <c r="B453" s="9"/>
      <c r="C453" s="9"/>
      <c r="D453" s="9"/>
      <c r="E453" s="9"/>
      <c r="F453" s="11" t="str">
        <f t="shared" ref="F453:R453" si="62">F$3</f>
        <v>As (kg)</v>
      </c>
      <c r="G453" s="12" t="str">
        <f t="shared" si="62"/>
        <v>Cd (kg)</v>
      </c>
      <c r="H453" s="12" t="str">
        <f t="shared" si="62"/>
        <v>Cr (kg)</v>
      </c>
      <c r="I453" s="12" t="str">
        <f t="shared" si="62"/>
        <v>Cu (kg)</v>
      </c>
      <c r="J453" s="12" t="str">
        <f t="shared" si="62"/>
        <v>Hg (kg)</v>
      </c>
      <c r="K453" s="12" t="str">
        <f t="shared" si="62"/>
        <v>Ni (kg)</v>
      </c>
      <c r="L453" s="12" t="str">
        <f t="shared" si="62"/>
        <v>Pb (kg)</v>
      </c>
      <c r="M453" s="12" t="str">
        <f t="shared" si="62"/>
        <v>Se (kg)</v>
      </c>
      <c r="N453" s="13" t="str">
        <f t="shared" si="62"/>
        <v>Zn (kg)</v>
      </c>
      <c r="O453" s="98" t="str">
        <f t="shared" si="62"/>
        <v>PM2,5 (t)</v>
      </c>
      <c r="P453" s="99" t="str">
        <f t="shared" si="62"/>
        <v>PM10 (t)</v>
      </c>
      <c r="Q453" s="99" t="str">
        <f t="shared" si="62"/>
        <v>PST (t)</v>
      </c>
      <c r="R453" s="100" t="str">
        <f t="shared" si="62"/>
        <v>BC (t)</v>
      </c>
    </row>
    <row r="454" spans="1:18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R454" si="63">SUM(F455:F460)</f>
        <v>0</v>
      </c>
      <c r="G454" s="17">
        <f t="shared" si="63"/>
        <v>0</v>
      </c>
      <c r="H454" s="17">
        <f t="shared" si="63"/>
        <v>0</v>
      </c>
      <c r="I454" s="17">
        <f t="shared" si="63"/>
        <v>0</v>
      </c>
      <c r="J454" s="17">
        <f t="shared" si="63"/>
        <v>0</v>
      </c>
      <c r="K454" s="17">
        <f t="shared" si="63"/>
        <v>0</v>
      </c>
      <c r="L454" s="17">
        <f t="shared" si="63"/>
        <v>0</v>
      </c>
      <c r="M454" s="17">
        <f t="shared" si="63"/>
        <v>0</v>
      </c>
      <c r="N454" s="19">
        <f t="shared" si="63"/>
        <v>0</v>
      </c>
      <c r="O454" s="16">
        <f t="shared" si="63"/>
        <v>0</v>
      </c>
      <c r="P454" s="17">
        <f t="shared" si="63"/>
        <v>0</v>
      </c>
      <c r="Q454" s="17">
        <f>SUM(Q455:Q460)</f>
        <v>0</v>
      </c>
      <c r="R454" s="19">
        <f t="shared" si="63"/>
        <v>0</v>
      </c>
    </row>
    <row r="455" spans="1:18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23"/>
      <c r="I455" s="23"/>
      <c r="J455" s="23"/>
      <c r="K455" s="23"/>
      <c r="L455" s="23"/>
      <c r="M455" s="23"/>
      <c r="N455" s="24"/>
      <c r="O455" s="22"/>
      <c r="P455" s="23"/>
      <c r="Q455" s="23"/>
      <c r="R455" s="24"/>
    </row>
    <row r="456" spans="1:18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23"/>
      <c r="I456" s="23"/>
      <c r="J456" s="23"/>
      <c r="K456" s="23"/>
      <c r="L456" s="23"/>
      <c r="M456" s="23"/>
      <c r="N456" s="24"/>
      <c r="O456" s="22"/>
      <c r="P456" s="23"/>
      <c r="Q456" s="23"/>
      <c r="R456" s="24"/>
    </row>
    <row r="457" spans="1:18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23"/>
      <c r="I457" s="23"/>
      <c r="J457" s="23"/>
      <c r="K457" s="23"/>
      <c r="L457" s="23"/>
      <c r="M457" s="23"/>
      <c r="N457" s="24"/>
      <c r="O457" s="22"/>
      <c r="P457" s="23"/>
      <c r="Q457" s="23"/>
      <c r="R457" s="24"/>
    </row>
    <row r="458" spans="1:18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23"/>
      <c r="I458" s="23"/>
      <c r="J458" s="23"/>
      <c r="K458" s="23"/>
      <c r="L458" s="23"/>
      <c r="M458" s="23"/>
      <c r="N458" s="24"/>
      <c r="O458" s="22"/>
      <c r="P458" s="23"/>
      <c r="Q458" s="23"/>
      <c r="R458" s="24"/>
    </row>
    <row r="459" spans="1:18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23"/>
      <c r="I459" s="23"/>
      <c r="J459" s="23"/>
      <c r="K459" s="23"/>
      <c r="L459" s="23"/>
      <c r="M459" s="23"/>
      <c r="N459" s="24"/>
      <c r="O459" s="22"/>
      <c r="P459" s="23"/>
      <c r="Q459" s="23"/>
      <c r="R459" s="24"/>
    </row>
    <row r="460" spans="1:18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23"/>
      <c r="I460" s="23"/>
      <c r="J460" s="23"/>
      <c r="K460" s="23"/>
      <c r="L460" s="23"/>
      <c r="M460" s="23"/>
      <c r="N460" s="24"/>
      <c r="O460" s="22"/>
      <c r="P460" s="23"/>
      <c r="Q460" s="23"/>
      <c r="R460" s="24"/>
    </row>
    <row r="461" spans="1:18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3"/>
      <c r="O461" s="81"/>
      <c r="P461" s="82"/>
      <c r="Q461" s="82"/>
      <c r="R461" s="83"/>
    </row>
    <row r="462" spans="1:18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R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9">
        <f t="shared" si="64"/>
        <v>0</v>
      </c>
      <c r="O462" s="16">
        <f t="shared" si="64"/>
        <v>0</v>
      </c>
      <c r="P462" s="17">
        <f t="shared" si="64"/>
        <v>0</v>
      </c>
      <c r="Q462" s="17">
        <f>SUM(Q463:Q468)</f>
        <v>0</v>
      </c>
      <c r="R462" s="19">
        <f t="shared" si="64"/>
        <v>0</v>
      </c>
    </row>
    <row r="463" spans="1:18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4"/>
      <c r="O463" s="22"/>
      <c r="P463" s="23"/>
      <c r="Q463" s="23"/>
      <c r="R463" s="24"/>
    </row>
    <row r="464" spans="1:18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4"/>
      <c r="O464" s="22"/>
      <c r="P464" s="23"/>
      <c r="Q464" s="23"/>
      <c r="R464" s="24"/>
    </row>
    <row r="465" spans="1:18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4"/>
      <c r="O465" s="22"/>
      <c r="P465" s="23"/>
      <c r="Q465" s="23"/>
      <c r="R465" s="24"/>
    </row>
    <row r="466" spans="1:18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4"/>
      <c r="O466" s="22"/>
      <c r="P466" s="23"/>
      <c r="Q466" s="23"/>
      <c r="R466" s="24"/>
    </row>
    <row r="467" spans="1:18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4"/>
      <c r="O467" s="22"/>
      <c r="P467" s="23"/>
      <c r="Q467" s="23"/>
      <c r="R467" s="24"/>
    </row>
    <row r="468" spans="1:18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23"/>
      <c r="I468" s="23"/>
      <c r="J468" s="23"/>
      <c r="K468" s="23"/>
      <c r="L468" s="23"/>
      <c r="M468" s="23"/>
      <c r="N468" s="24"/>
      <c r="O468" s="22"/>
      <c r="P468" s="23"/>
      <c r="Q468" s="23"/>
      <c r="R468" s="24"/>
    </row>
    <row r="469" spans="1:18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4"/>
      <c r="O469" s="22"/>
      <c r="P469" s="23"/>
      <c r="Q469" s="23"/>
      <c r="R469" s="24"/>
    </row>
    <row r="470" spans="1:18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R470" si="65">SUM(F471:F475)</f>
        <v>70.230549999999994</v>
      </c>
      <c r="G470" s="17">
        <f t="shared" si="65"/>
        <v>4566.8151989999988</v>
      </c>
      <c r="H470" s="17">
        <f t="shared" si="65"/>
        <v>800.83005799999978</v>
      </c>
      <c r="I470" s="17">
        <f t="shared" si="65"/>
        <v>492.94605099999995</v>
      </c>
      <c r="J470" s="17">
        <f t="shared" si="65"/>
        <v>875.71299899999997</v>
      </c>
      <c r="K470" s="17">
        <f t="shared" si="65"/>
        <v>315.744844</v>
      </c>
      <c r="L470" s="17">
        <f t="shared" si="65"/>
        <v>526.69620300000008</v>
      </c>
      <c r="M470" s="17">
        <f t="shared" si="65"/>
        <v>214.96566300000006</v>
      </c>
      <c r="N470" s="19">
        <f t="shared" si="65"/>
        <v>4842.7761049999999</v>
      </c>
      <c r="O470" s="16">
        <f t="shared" si="65"/>
        <v>0</v>
      </c>
      <c r="P470" s="17">
        <f t="shared" si="65"/>
        <v>0</v>
      </c>
      <c r="Q470" s="17">
        <f>SUM(Q471:Q475)</f>
        <v>0</v>
      </c>
      <c r="R470" s="19">
        <f t="shared" si="65"/>
        <v>0</v>
      </c>
    </row>
    <row r="471" spans="1:18" ht="15.75" x14ac:dyDescent="0.25">
      <c r="A471" s="178" t="s">
        <v>657</v>
      </c>
      <c r="B471" s="1"/>
      <c r="C471" s="77"/>
      <c r="D471" s="1" t="s">
        <v>658</v>
      </c>
      <c r="E471" s="33"/>
      <c r="F471" s="22">
        <v>53.37026199999999</v>
      </c>
      <c r="G471" s="23">
        <v>2248.5256439999994</v>
      </c>
      <c r="H471" s="23">
        <v>590.07645799999989</v>
      </c>
      <c r="I471" s="23">
        <v>300.63339300000001</v>
      </c>
      <c r="J471" s="23">
        <v>506.89421099999993</v>
      </c>
      <c r="K471" s="23">
        <v>178.75500599999998</v>
      </c>
      <c r="L471" s="23">
        <v>236.91000900000006</v>
      </c>
      <c r="M471" s="23">
        <v>162.27726700000005</v>
      </c>
      <c r="N471" s="24">
        <v>3367.5009289999998</v>
      </c>
      <c r="O471" s="22"/>
      <c r="P471" s="23"/>
      <c r="Q471" s="23"/>
      <c r="R471" s="24"/>
    </row>
    <row r="472" spans="1:18" ht="15.75" x14ac:dyDescent="0.25">
      <c r="A472" s="178" t="s">
        <v>659</v>
      </c>
      <c r="B472" s="1"/>
      <c r="C472" s="77"/>
      <c r="D472" s="1" t="s">
        <v>660</v>
      </c>
      <c r="E472" s="33"/>
      <c r="F472" s="22">
        <v>3.0789999999999993E-3</v>
      </c>
      <c r="G472" s="23">
        <v>0.42347099999999993</v>
      </c>
      <c r="H472" s="23">
        <v>3.8497000000000003E-2</v>
      </c>
      <c r="I472" s="23">
        <v>3.5129999999999995E-2</v>
      </c>
      <c r="J472" s="23">
        <v>6.7368999999999998E-2</v>
      </c>
      <c r="K472" s="23">
        <v>2.5022999999999993E-2</v>
      </c>
      <c r="L472" s="23">
        <v>5.2930999999999999E-2</v>
      </c>
      <c r="M472" s="23">
        <v>9.6239999999999989E-3</v>
      </c>
      <c r="N472" s="24">
        <v>0.26948200000000005</v>
      </c>
      <c r="O472" s="22"/>
      <c r="P472" s="23"/>
      <c r="Q472" s="23"/>
      <c r="R472" s="24"/>
    </row>
    <row r="473" spans="1:18" ht="15.75" x14ac:dyDescent="0.25">
      <c r="A473" s="178" t="s">
        <v>661</v>
      </c>
      <c r="B473" s="1"/>
      <c r="C473" s="77"/>
      <c r="D473" s="1" t="s">
        <v>662</v>
      </c>
      <c r="E473" s="33"/>
      <c r="F473" s="22">
        <v>5.7498050000000021</v>
      </c>
      <c r="G473" s="23">
        <v>790.59809499999972</v>
      </c>
      <c r="H473" s="23">
        <v>71.87255799999997</v>
      </c>
      <c r="I473" s="23">
        <v>65.583706000000006</v>
      </c>
      <c r="J473" s="23">
        <v>125.77697100000002</v>
      </c>
      <c r="K473" s="23">
        <v>46.717160000000014</v>
      </c>
      <c r="L473" s="23">
        <v>98.824766999999994</v>
      </c>
      <c r="M473" s="23">
        <v>17.968140000000002</v>
      </c>
      <c r="N473" s="24">
        <v>503.10788000000008</v>
      </c>
      <c r="O473" s="22"/>
      <c r="P473" s="23"/>
      <c r="Q473" s="23"/>
      <c r="R473" s="24"/>
    </row>
    <row r="474" spans="1:18" ht="15.75" x14ac:dyDescent="0.25">
      <c r="A474" s="178" t="s">
        <v>663</v>
      </c>
      <c r="B474" s="1"/>
      <c r="C474" s="77"/>
      <c r="D474" s="1" t="s">
        <v>664</v>
      </c>
      <c r="E474" s="33"/>
      <c r="F474" s="22">
        <v>0.170596</v>
      </c>
      <c r="G474" s="23">
        <v>23.456970999999999</v>
      </c>
      <c r="H474" s="23">
        <v>2.1324510000000005</v>
      </c>
      <c r="I474" s="23">
        <v>1.9458630000000001</v>
      </c>
      <c r="J474" s="23">
        <v>3.7317909999999999</v>
      </c>
      <c r="K474" s="23">
        <v>1.3860940000000002</v>
      </c>
      <c r="L474" s="23">
        <v>2.9321199999999998</v>
      </c>
      <c r="M474" s="23">
        <v>0.53311400000000009</v>
      </c>
      <c r="N474" s="24">
        <v>14.927164000000001</v>
      </c>
      <c r="O474" s="22"/>
      <c r="P474" s="23"/>
      <c r="Q474" s="23"/>
      <c r="R474" s="24"/>
    </row>
    <row r="475" spans="1:18" ht="15.75" x14ac:dyDescent="0.25">
      <c r="A475" s="178" t="s">
        <v>665</v>
      </c>
      <c r="B475" s="1"/>
      <c r="C475" s="77"/>
      <c r="D475" s="1" t="s">
        <v>158</v>
      </c>
      <c r="E475" s="33"/>
      <c r="F475" s="22">
        <v>10.936807999999999</v>
      </c>
      <c r="G475" s="23">
        <v>1503.8110179999999</v>
      </c>
      <c r="H475" s="23">
        <v>136.71009400000003</v>
      </c>
      <c r="I475" s="23">
        <v>124.74795899999998</v>
      </c>
      <c r="J475" s="23">
        <v>239.24265700000001</v>
      </c>
      <c r="K475" s="23">
        <v>88.861560999999995</v>
      </c>
      <c r="L475" s="23">
        <v>187.97637599999999</v>
      </c>
      <c r="M475" s="23">
        <v>34.177518000000006</v>
      </c>
      <c r="N475" s="24">
        <v>956.97065000000009</v>
      </c>
      <c r="O475" s="22"/>
      <c r="P475" s="23"/>
      <c r="Q475" s="23"/>
      <c r="R475" s="24"/>
    </row>
    <row r="476" spans="1:18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4"/>
      <c r="O476" s="22"/>
      <c r="P476" s="23"/>
      <c r="Q476" s="23"/>
      <c r="R476" s="24"/>
    </row>
    <row r="477" spans="1:18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R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0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9">
        <f t="shared" si="66"/>
        <v>0</v>
      </c>
      <c r="O477" s="16">
        <f t="shared" si="66"/>
        <v>0</v>
      </c>
      <c r="P477" s="17">
        <f t="shared" si="66"/>
        <v>0</v>
      </c>
      <c r="Q477" s="17">
        <f>SUM(Q478:Q492)</f>
        <v>0</v>
      </c>
      <c r="R477" s="19">
        <f t="shared" si="66"/>
        <v>0</v>
      </c>
    </row>
    <row r="478" spans="1:18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/>
      <c r="J478" s="23"/>
      <c r="K478" s="23"/>
      <c r="L478" s="23"/>
      <c r="M478" s="23"/>
      <c r="N478" s="24"/>
      <c r="O478" s="22"/>
      <c r="P478" s="23"/>
      <c r="Q478" s="23"/>
      <c r="R478" s="24"/>
    </row>
    <row r="479" spans="1:18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/>
      <c r="J479" s="23"/>
      <c r="K479" s="23"/>
      <c r="L479" s="23"/>
      <c r="M479" s="23"/>
      <c r="N479" s="24"/>
      <c r="O479" s="22"/>
      <c r="P479" s="23"/>
      <c r="Q479" s="23"/>
      <c r="R479" s="24"/>
    </row>
    <row r="480" spans="1:18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/>
      <c r="J480" s="23"/>
      <c r="K480" s="23"/>
      <c r="L480" s="23"/>
      <c r="M480" s="23"/>
      <c r="N480" s="24"/>
      <c r="O480" s="22"/>
      <c r="P480" s="23"/>
      <c r="Q480" s="23"/>
      <c r="R480" s="24"/>
    </row>
    <row r="481" spans="1:18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/>
      <c r="J481" s="23"/>
      <c r="K481" s="23"/>
      <c r="L481" s="23"/>
      <c r="M481" s="23"/>
      <c r="N481" s="24"/>
      <c r="O481" s="22"/>
      <c r="P481" s="23"/>
      <c r="Q481" s="23"/>
      <c r="R481" s="24"/>
    </row>
    <row r="482" spans="1:18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/>
      <c r="J482" s="23"/>
      <c r="K482" s="23"/>
      <c r="L482" s="23"/>
      <c r="M482" s="23"/>
      <c r="N482" s="24"/>
      <c r="O482" s="22"/>
      <c r="P482" s="23"/>
      <c r="Q482" s="23"/>
      <c r="R482" s="24"/>
    </row>
    <row r="483" spans="1:18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/>
      <c r="J483" s="23"/>
      <c r="K483" s="23"/>
      <c r="L483" s="23"/>
      <c r="M483" s="23"/>
      <c r="N483" s="24"/>
      <c r="O483" s="22"/>
      <c r="P483" s="23"/>
      <c r="Q483" s="23"/>
      <c r="R483" s="24"/>
    </row>
    <row r="484" spans="1:18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/>
      <c r="J484" s="23"/>
      <c r="K484" s="23"/>
      <c r="L484" s="23"/>
      <c r="M484" s="23"/>
      <c r="N484" s="24"/>
      <c r="O484" s="22"/>
      <c r="P484" s="23"/>
      <c r="Q484" s="23"/>
      <c r="R484" s="24"/>
    </row>
    <row r="485" spans="1:18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4"/>
      <c r="O485" s="22"/>
      <c r="P485" s="23"/>
      <c r="Q485" s="23"/>
      <c r="R485" s="24"/>
    </row>
    <row r="486" spans="1:18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4"/>
      <c r="O486" s="22"/>
      <c r="P486" s="23"/>
      <c r="Q486" s="23"/>
      <c r="R486" s="24"/>
    </row>
    <row r="487" spans="1:18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4"/>
      <c r="O487" s="22"/>
      <c r="P487" s="23"/>
      <c r="Q487" s="23"/>
      <c r="R487" s="24"/>
    </row>
    <row r="488" spans="1:18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/>
      <c r="J488" s="23"/>
      <c r="K488" s="23"/>
      <c r="L488" s="23"/>
      <c r="M488" s="23"/>
      <c r="N488" s="24"/>
      <c r="O488" s="22"/>
      <c r="P488" s="23"/>
      <c r="Q488" s="23"/>
      <c r="R488" s="24"/>
    </row>
    <row r="489" spans="1:18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/>
      <c r="J489" s="23"/>
      <c r="K489" s="23"/>
      <c r="L489" s="23"/>
      <c r="M489" s="23"/>
      <c r="N489" s="24"/>
      <c r="O489" s="22"/>
      <c r="P489" s="23"/>
      <c r="Q489" s="23"/>
      <c r="R489" s="24"/>
    </row>
    <row r="490" spans="1:18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4"/>
      <c r="O490" s="22"/>
      <c r="P490" s="23"/>
      <c r="Q490" s="23"/>
      <c r="R490" s="24"/>
    </row>
    <row r="491" spans="1:18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4"/>
      <c r="O491" s="22"/>
      <c r="P491" s="23"/>
      <c r="Q491" s="23"/>
      <c r="R491" s="24"/>
    </row>
    <row r="492" spans="1:18" ht="16.5" thickBot="1" x14ac:dyDescent="0.3">
      <c r="A492" s="61" t="s">
        <v>696</v>
      </c>
      <c r="B492" s="14"/>
      <c r="C492" s="14"/>
      <c r="D492" s="14" t="s">
        <v>158</v>
      </c>
      <c r="E492" s="33"/>
      <c r="F492" s="107"/>
      <c r="G492" s="108"/>
      <c r="H492" s="108"/>
      <c r="I492" s="108"/>
      <c r="J492" s="108"/>
      <c r="K492" s="108"/>
      <c r="L492" s="108"/>
      <c r="M492" s="108"/>
      <c r="N492" s="109"/>
      <c r="O492" s="107"/>
      <c r="P492" s="108"/>
      <c r="Q492" s="108"/>
      <c r="R492" s="109"/>
    </row>
    <row r="493" spans="1:18" ht="15.75" x14ac:dyDescent="0.25">
      <c r="A493" s="61"/>
      <c r="B493" s="14"/>
      <c r="C493" s="14"/>
      <c r="D493" s="14"/>
      <c r="E493" s="33"/>
      <c r="F493" s="110"/>
      <c r="G493" s="110"/>
      <c r="H493" s="110"/>
      <c r="I493" s="110"/>
      <c r="J493" s="110"/>
      <c r="K493" s="110"/>
      <c r="L493" s="110"/>
      <c r="M493" s="110"/>
      <c r="N493" s="110"/>
    </row>
    <row r="494" spans="1:18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</row>
    <row r="495" spans="1:18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METALES PESADOS</v>
      </c>
      <c r="G495" s="199"/>
      <c r="H495" s="199"/>
      <c r="I495" s="199"/>
      <c r="J495" s="199"/>
      <c r="K495" s="199"/>
      <c r="L495" s="199"/>
      <c r="M495" s="199"/>
      <c r="N495" s="200"/>
      <c r="O495" s="209" t="str">
        <f>O$2</f>
        <v>PARTÍCULAS</v>
      </c>
      <c r="P495" s="199"/>
      <c r="Q495" s="199"/>
      <c r="R495" s="200"/>
    </row>
    <row r="496" spans="1:18" ht="15.75" thickBot="1" x14ac:dyDescent="0.3">
      <c r="A496" s="174"/>
      <c r="B496" s="9"/>
      <c r="C496" s="9"/>
      <c r="D496" s="9"/>
      <c r="E496" s="9"/>
      <c r="F496" s="11" t="str">
        <f t="shared" ref="F496:R496" si="67">F$3</f>
        <v>As (kg)</v>
      </c>
      <c r="G496" s="12" t="str">
        <f t="shared" si="67"/>
        <v>Cd (kg)</v>
      </c>
      <c r="H496" s="12" t="str">
        <f t="shared" si="67"/>
        <v>Cr (kg)</v>
      </c>
      <c r="I496" s="12" t="str">
        <f t="shared" si="67"/>
        <v>Cu (kg)</v>
      </c>
      <c r="J496" s="12" t="str">
        <f t="shared" si="67"/>
        <v>Hg (kg)</v>
      </c>
      <c r="K496" s="12" t="str">
        <f t="shared" si="67"/>
        <v>Ni (kg)</v>
      </c>
      <c r="L496" s="12" t="str">
        <f t="shared" si="67"/>
        <v>Pb (kg)</v>
      </c>
      <c r="M496" s="12" t="str">
        <f t="shared" si="67"/>
        <v>Se (kg)</v>
      </c>
      <c r="N496" s="13" t="str">
        <f t="shared" si="67"/>
        <v>Zn (kg)</v>
      </c>
      <c r="O496" s="98" t="str">
        <f t="shared" si="67"/>
        <v>PM2,5 (t)</v>
      </c>
      <c r="P496" s="99" t="str">
        <f t="shared" si="67"/>
        <v>PM10 (t)</v>
      </c>
      <c r="Q496" s="99" t="str">
        <f t="shared" si="67"/>
        <v>PST (t)</v>
      </c>
      <c r="R496" s="100" t="str">
        <f t="shared" si="67"/>
        <v>BC (t)</v>
      </c>
    </row>
    <row r="497" spans="1:18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R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0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9">
        <f t="shared" si="68"/>
        <v>0</v>
      </c>
      <c r="O497" s="16">
        <f t="shared" si="68"/>
        <v>0</v>
      </c>
      <c r="P497" s="17">
        <f t="shared" si="68"/>
        <v>0</v>
      </c>
      <c r="Q497" s="17">
        <f>SUM(Q498:Q512)</f>
        <v>0</v>
      </c>
      <c r="R497" s="19">
        <f t="shared" si="68"/>
        <v>0</v>
      </c>
    </row>
    <row r="498" spans="1:18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/>
      <c r="J498" s="23"/>
      <c r="K498" s="23"/>
      <c r="L498" s="23"/>
      <c r="M498" s="23"/>
      <c r="N498" s="24"/>
      <c r="O498" s="22"/>
      <c r="P498" s="23"/>
      <c r="Q498" s="23"/>
      <c r="R498" s="24"/>
    </row>
    <row r="499" spans="1:18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/>
      <c r="J499" s="23"/>
      <c r="K499" s="23"/>
      <c r="L499" s="23"/>
      <c r="M499" s="23"/>
      <c r="N499" s="24"/>
      <c r="O499" s="22"/>
      <c r="P499" s="23"/>
      <c r="Q499" s="23"/>
      <c r="R499" s="24"/>
    </row>
    <row r="500" spans="1:18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/>
      <c r="J500" s="23"/>
      <c r="K500" s="23"/>
      <c r="L500" s="23"/>
      <c r="M500" s="23"/>
      <c r="N500" s="24"/>
      <c r="O500" s="22"/>
      <c r="P500" s="23"/>
      <c r="Q500" s="23"/>
      <c r="R500" s="24"/>
    </row>
    <row r="501" spans="1:18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/>
      <c r="J501" s="23"/>
      <c r="K501" s="23"/>
      <c r="L501" s="23"/>
      <c r="M501" s="23"/>
      <c r="N501" s="24"/>
      <c r="O501" s="22"/>
      <c r="P501" s="23"/>
      <c r="Q501" s="23"/>
      <c r="R501" s="24"/>
    </row>
    <row r="502" spans="1:18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/>
      <c r="J502" s="23"/>
      <c r="K502" s="23"/>
      <c r="L502" s="23"/>
      <c r="M502" s="23"/>
      <c r="N502" s="24"/>
      <c r="O502" s="22"/>
      <c r="P502" s="23"/>
      <c r="Q502" s="23"/>
      <c r="R502" s="24"/>
    </row>
    <row r="503" spans="1:18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/>
      <c r="J503" s="23"/>
      <c r="K503" s="23"/>
      <c r="L503" s="23"/>
      <c r="M503" s="23"/>
      <c r="N503" s="24"/>
      <c r="O503" s="22"/>
      <c r="P503" s="23"/>
      <c r="Q503" s="23"/>
      <c r="R503" s="24"/>
    </row>
    <row r="504" spans="1:18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/>
      <c r="J504" s="23"/>
      <c r="K504" s="23"/>
      <c r="L504" s="23"/>
      <c r="M504" s="23"/>
      <c r="N504" s="24"/>
      <c r="O504" s="22"/>
      <c r="P504" s="23"/>
      <c r="Q504" s="23"/>
      <c r="R504" s="24"/>
    </row>
    <row r="505" spans="1:18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/>
      <c r="J505" s="23"/>
      <c r="K505" s="23"/>
      <c r="L505" s="23"/>
      <c r="M505" s="23"/>
      <c r="N505" s="24"/>
      <c r="O505" s="22"/>
      <c r="P505" s="23"/>
      <c r="Q505" s="23"/>
      <c r="R505" s="24"/>
    </row>
    <row r="506" spans="1:18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/>
      <c r="J506" s="23"/>
      <c r="K506" s="23"/>
      <c r="L506" s="23"/>
      <c r="M506" s="23"/>
      <c r="N506" s="24"/>
      <c r="O506" s="22"/>
      <c r="P506" s="23"/>
      <c r="Q506" s="23"/>
      <c r="R506" s="24"/>
    </row>
    <row r="507" spans="1:18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/>
      <c r="J507" s="23"/>
      <c r="K507" s="23"/>
      <c r="L507" s="23"/>
      <c r="M507" s="23"/>
      <c r="N507" s="24"/>
      <c r="O507" s="22"/>
      <c r="P507" s="23"/>
      <c r="Q507" s="23"/>
      <c r="R507" s="24"/>
    </row>
    <row r="508" spans="1:18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/>
      <c r="J508" s="23"/>
      <c r="K508" s="23"/>
      <c r="L508" s="23"/>
      <c r="M508" s="23"/>
      <c r="N508" s="24"/>
      <c r="O508" s="22"/>
      <c r="P508" s="23"/>
      <c r="Q508" s="23"/>
      <c r="R508" s="24"/>
    </row>
    <row r="509" spans="1:18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/>
      <c r="J509" s="23"/>
      <c r="K509" s="23"/>
      <c r="L509" s="23"/>
      <c r="M509" s="23"/>
      <c r="N509" s="24"/>
      <c r="O509" s="22"/>
      <c r="P509" s="23"/>
      <c r="Q509" s="23"/>
      <c r="R509" s="24"/>
    </row>
    <row r="510" spans="1:18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4"/>
      <c r="O510" s="22"/>
      <c r="P510" s="23"/>
      <c r="Q510" s="23"/>
      <c r="R510" s="24"/>
    </row>
    <row r="511" spans="1:18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4"/>
      <c r="O511" s="22"/>
      <c r="P511" s="23"/>
      <c r="Q511" s="23"/>
      <c r="R511" s="24"/>
    </row>
    <row r="512" spans="1:18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4"/>
      <c r="O512" s="22"/>
      <c r="P512" s="23"/>
      <c r="Q512" s="23"/>
      <c r="R512" s="24"/>
    </row>
    <row r="513" spans="1:18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4"/>
      <c r="O513" s="22"/>
      <c r="P513" s="23"/>
      <c r="Q513" s="23"/>
      <c r="R513" s="24"/>
    </row>
    <row r="514" spans="1:18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R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0</v>
      </c>
      <c r="L514" s="17">
        <f t="shared" si="69"/>
        <v>0</v>
      </c>
      <c r="M514" s="17">
        <f t="shared" si="69"/>
        <v>0</v>
      </c>
      <c r="N514" s="19">
        <f t="shared" si="69"/>
        <v>0</v>
      </c>
      <c r="O514" s="16">
        <f t="shared" si="69"/>
        <v>0</v>
      </c>
      <c r="P514" s="17">
        <f t="shared" si="69"/>
        <v>0</v>
      </c>
      <c r="Q514" s="17">
        <f>SUM(Q515:Q518)</f>
        <v>0</v>
      </c>
      <c r="R514" s="19">
        <f t="shared" si="69"/>
        <v>0</v>
      </c>
    </row>
    <row r="515" spans="1:18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/>
      <c r="L515" s="23"/>
      <c r="M515" s="23"/>
      <c r="N515" s="24"/>
      <c r="O515" s="22"/>
      <c r="P515" s="23"/>
      <c r="Q515" s="23"/>
      <c r="R515" s="24"/>
    </row>
    <row r="516" spans="1:18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4"/>
      <c r="O516" s="22"/>
      <c r="P516" s="23"/>
      <c r="Q516" s="23"/>
      <c r="R516" s="24"/>
    </row>
    <row r="517" spans="1:18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4"/>
      <c r="O517" s="22"/>
      <c r="P517" s="23"/>
      <c r="Q517" s="23"/>
      <c r="R517" s="24"/>
    </row>
    <row r="518" spans="1:18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4"/>
      <c r="O518" s="22"/>
      <c r="P518" s="23"/>
      <c r="Q518" s="23"/>
      <c r="R518" s="24"/>
    </row>
    <row r="519" spans="1:18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4"/>
      <c r="O519" s="22"/>
      <c r="P519" s="23"/>
      <c r="Q519" s="23"/>
      <c r="R519" s="24"/>
    </row>
    <row r="520" spans="1:18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R520" si="70">SUM(F521:F524)</f>
        <v>0</v>
      </c>
      <c r="G520" s="17">
        <f t="shared" si="70"/>
        <v>0</v>
      </c>
      <c r="H520" s="17">
        <f t="shared" si="70"/>
        <v>0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0</v>
      </c>
      <c r="M520" s="17">
        <f t="shared" si="70"/>
        <v>0</v>
      </c>
      <c r="N520" s="19">
        <f t="shared" si="70"/>
        <v>0</v>
      </c>
      <c r="O520" s="16">
        <f t="shared" si="70"/>
        <v>0</v>
      </c>
      <c r="P520" s="17">
        <f t="shared" si="70"/>
        <v>0</v>
      </c>
      <c r="Q520" s="17">
        <f>SUM(Q521:Q524)</f>
        <v>0</v>
      </c>
      <c r="R520" s="19">
        <f t="shared" si="70"/>
        <v>0</v>
      </c>
    </row>
    <row r="521" spans="1:18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4"/>
      <c r="O521" s="22"/>
      <c r="P521" s="23"/>
      <c r="Q521" s="23"/>
      <c r="R521" s="24"/>
    </row>
    <row r="522" spans="1:18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4"/>
      <c r="O522" s="22"/>
      <c r="P522" s="23"/>
      <c r="Q522" s="23"/>
      <c r="R522" s="24"/>
    </row>
    <row r="523" spans="1:18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4"/>
      <c r="O523" s="22"/>
      <c r="P523" s="23"/>
      <c r="Q523" s="23"/>
      <c r="R523" s="24"/>
    </row>
    <row r="524" spans="1:18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23"/>
      <c r="I524" s="23"/>
      <c r="J524" s="23"/>
      <c r="K524" s="23"/>
      <c r="L524" s="23"/>
      <c r="M524" s="23"/>
      <c r="N524" s="24"/>
      <c r="O524" s="22"/>
      <c r="P524" s="23"/>
      <c r="Q524" s="23"/>
      <c r="R524" s="24"/>
    </row>
    <row r="525" spans="1:18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4"/>
      <c r="O525" s="22"/>
      <c r="P525" s="23"/>
      <c r="Q525" s="23"/>
      <c r="R525" s="24"/>
    </row>
    <row r="526" spans="1:18" ht="19.5" thickBot="1" x14ac:dyDescent="0.35">
      <c r="A526" s="180"/>
      <c r="B526" s="25" t="s">
        <v>731</v>
      </c>
      <c r="C526" s="14"/>
      <c r="D526" s="14"/>
      <c r="E526" s="33"/>
      <c r="F526" s="26">
        <f t="shared" ref="F526:R526" si="71">SUM(F520,F514,F497,F477,F470,F462,F454)</f>
        <v>70.230549999999994</v>
      </c>
      <c r="G526" s="27">
        <f t="shared" si="71"/>
        <v>4566.8151989999988</v>
      </c>
      <c r="H526" s="27">
        <f t="shared" si="71"/>
        <v>800.83005799999978</v>
      </c>
      <c r="I526" s="27">
        <f t="shared" si="71"/>
        <v>492.94605099999995</v>
      </c>
      <c r="J526" s="27">
        <f t="shared" si="71"/>
        <v>875.71299899999997</v>
      </c>
      <c r="K526" s="27">
        <f t="shared" si="71"/>
        <v>315.744844</v>
      </c>
      <c r="L526" s="27">
        <f t="shared" si="71"/>
        <v>526.69620300000008</v>
      </c>
      <c r="M526" s="27">
        <f t="shared" si="71"/>
        <v>214.96566300000006</v>
      </c>
      <c r="N526" s="28">
        <f t="shared" si="71"/>
        <v>4842.7761049999999</v>
      </c>
      <c r="O526" s="26">
        <f t="shared" si="71"/>
        <v>0</v>
      </c>
      <c r="P526" s="27">
        <f t="shared" si="71"/>
        <v>0</v>
      </c>
      <c r="Q526" s="27">
        <f t="shared" si="71"/>
        <v>0</v>
      </c>
      <c r="R526" s="28">
        <f t="shared" si="71"/>
        <v>0</v>
      </c>
    </row>
    <row r="527" spans="1:18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</row>
    <row r="528" spans="1:18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</row>
    <row r="529" spans="1:18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METALES PESADOS</v>
      </c>
      <c r="G529" s="199"/>
      <c r="H529" s="199"/>
      <c r="I529" s="199"/>
      <c r="J529" s="199"/>
      <c r="K529" s="199"/>
      <c r="L529" s="199"/>
      <c r="M529" s="199"/>
      <c r="N529" s="200"/>
      <c r="O529" s="209" t="str">
        <f>O$2</f>
        <v>PARTÍCULAS</v>
      </c>
      <c r="P529" s="199"/>
      <c r="Q529" s="199"/>
      <c r="R529" s="200"/>
    </row>
    <row r="530" spans="1:18" ht="15.75" thickBot="1" x14ac:dyDescent="0.3">
      <c r="A530" s="174"/>
      <c r="B530" s="9"/>
      <c r="C530" s="9"/>
      <c r="D530" s="9"/>
      <c r="E530" s="9"/>
      <c r="F530" s="11" t="str">
        <f t="shared" ref="F530:R530" si="72">F$3</f>
        <v>As (kg)</v>
      </c>
      <c r="G530" s="12" t="str">
        <f t="shared" si="72"/>
        <v>Cd (kg)</v>
      </c>
      <c r="H530" s="12" t="str">
        <f t="shared" si="72"/>
        <v>Cr (kg)</v>
      </c>
      <c r="I530" s="12" t="str">
        <f t="shared" si="72"/>
        <v>Cu (kg)</v>
      </c>
      <c r="J530" s="12" t="str">
        <f t="shared" si="72"/>
        <v>Hg (kg)</v>
      </c>
      <c r="K530" s="12" t="str">
        <f t="shared" si="72"/>
        <v>Ni (kg)</v>
      </c>
      <c r="L530" s="12" t="str">
        <f t="shared" si="72"/>
        <v>Pb (kg)</v>
      </c>
      <c r="M530" s="12" t="str">
        <f t="shared" si="72"/>
        <v>Se (kg)</v>
      </c>
      <c r="N530" s="13" t="str">
        <f t="shared" si="72"/>
        <v>Zn (kg)</v>
      </c>
      <c r="O530" s="98" t="str">
        <f t="shared" si="72"/>
        <v>PM2,5 (t)</v>
      </c>
      <c r="P530" s="99" t="str">
        <f t="shared" si="72"/>
        <v>PM10 (t)</v>
      </c>
      <c r="Q530" s="99" t="str">
        <f t="shared" si="72"/>
        <v>PST (t)</v>
      </c>
      <c r="R530" s="100" t="str">
        <f t="shared" si="72"/>
        <v>BC (t)</v>
      </c>
    </row>
    <row r="531" spans="1:18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R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9">
        <f t="shared" si="73"/>
        <v>0</v>
      </c>
      <c r="O531" s="16">
        <f t="shared" si="73"/>
        <v>0</v>
      </c>
      <c r="P531" s="17">
        <f t="shared" si="73"/>
        <v>0</v>
      </c>
      <c r="Q531" s="17">
        <f>SUM(Q532:Q542)</f>
        <v>0</v>
      </c>
      <c r="R531" s="19">
        <f t="shared" si="73"/>
        <v>0</v>
      </c>
    </row>
    <row r="532" spans="1:18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4"/>
      <c r="O532" s="22"/>
      <c r="P532" s="23"/>
      <c r="Q532" s="23"/>
      <c r="R532" s="24"/>
    </row>
    <row r="533" spans="1:18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4"/>
      <c r="O533" s="22"/>
      <c r="P533" s="23"/>
      <c r="Q533" s="23"/>
      <c r="R533" s="24"/>
    </row>
    <row r="534" spans="1:18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4"/>
      <c r="O534" s="22"/>
      <c r="P534" s="23"/>
      <c r="Q534" s="23"/>
      <c r="R534" s="24"/>
    </row>
    <row r="535" spans="1:18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4"/>
      <c r="O535" s="22"/>
      <c r="P535" s="23"/>
      <c r="Q535" s="23"/>
      <c r="R535" s="24"/>
    </row>
    <row r="536" spans="1:18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4"/>
      <c r="O536" s="22"/>
      <c r="P536" s="23"/>
      <c r="Q536" s="23"/>
      <c r="R536" s="24"/>
    </row>
    <row r="537" spans="1:18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4"/>
      <c r="O537" s="22"/>
      <c r="P537" s="23"/>
      <c r="Q537" s="23"/>
      <c r="R537" s="24"/>
    </row>
    <row r="538" spans="1:18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4"/>
      <c r="O538" s="22"/>
      <c r="P538" s="23"/>
      <c r="Q538" s="23"/>
      <c r="R538" s="24"/>
    </row>
    <row r="539" spans="1:18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4"/>
      <c r="O539" s="22"/>
      <c r="P539" s="23"/>
      <c r="Q539" s="23"/>
      <c r="R539" s="24"/>
    </row>
    <row r="540" spans="1:18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4"/>
      <c r="O540" s="22"/>
      <c r="P540" s="23"/>
      <c r="Q540" s="23"/>
      <c r="R540" s="24"/>
    </row>
    <row r="541" spans="1:18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4"/>
      <c r="O541" s="22"/>
      <c r="P541" s="23"/>
      <c r="Q541" s="23"/>
      <c r="R541" s="24"/>
    </row>
    <row r="542" spans="1:18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4"/>
      <c r="O542" s="22"/>
      <c r="P542" s="23"/>
      <c r="Q542" s="23"/>
      <c r="R542" s="24"/>
    </row>
    <row r="543" spans="1:18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4"/>
      <c r="O543" s="22"/>
      <c r="P543" s="23"/>
      <c r="Q543" s="23"/>
      <c r="R543" s="24"/>
    </row>
    <row r="544" spans="1:18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R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9">
        <f t="shared" si="74"/>
        <v>0</v>
      </c>
      <c r="O544" s="16">
        <f t="shared" si="74"/>
        <v>0</v>
      </c>
      <c r="P544" s="17">
        <f t="shared" si="74"/>
        <v>0</v>
      </c>
      <c r="Q544" s="17">
        <f>SUM(Q545:Q555)</f>
        <v>0</v>
      </c>
      <c r="R544" s="19">
        <f t="shared" si="74"/>
        <v>0</v>
      </c>
    </row>
    <row r="545" spans="1:18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4"/>
      <c r="O545" s="22"/>
      <c r="P545" s="23"/>
      <c r="Q545" s="23"/>
      <c r="R545" s="24"/>
    </row>
    <row r="546" spans="1:18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4"/>
      <c r="O546" s="22"/>
      <c r="P546" s="23"/>
      <c r="Q546" s="23"/>
      <c r="R546" s="24"/>
    </row>
    <row r="547" spans="1:18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4"/>
      <c r="O547" s="22"/>
      <c r="P547" s="23"/>
      <c r="Q547" s="23"/>
      <c r="R547" s="24"/>
    </row>
    <row r="548" spans="1:18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4"/>
      <c r="O548" s="22"/>
      <c r="P548" s="23"/>
      <c r="Q548" s="23"/>
      <c r="R548" s="24"/>
    </row>
    <row r="549" spans="1:18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4"/>
      <c r="O549" s="22"/>
      <c r="P549" s="23"/>
      <c r="Q549" s="23"/>
      <c r="R549" s="24"/>
    </row>
    <row r="550" spans="1:18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4"/>
      <c r="O550" s="22"/>
      <c r="P550" s="23"/>
      <c r="Q550" s="23"/>
      <c r="R550" s="24"/>
    </row>
    <row r="551" spans="1:18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4"/>
      <c r="O551" s="22"/>
      <c r="P551" s="23"/>
      <c r="Q551" s="23"/>
      <c r="R551" s="24"/>
    </row>
    <row r="552" spans="1:18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4"/>
      <c r="O552" s="22"/>
      <c r="P552" s="23"/>
      <c r="Q552" s="23"/>
      <c r="R552" s="24"/>
    </row>
    <row r="553" spans="1:18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4"/>
      <c r="O553" s="22"/>
      <c r="P553" s="23"/>
      <c r="Q553" s="23"/>
      <c r="R553" s="24"/>
    </row>
    <row r="554" spans="1:18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4"/>
      <c r="O554" s="22"/>
      <c r="P554" s="23"/>
      <c r="Q554" s="23"/>
      <c r="R554" s="24"/>
    </row>
    <row r="555" spans="1:18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4"/>
      <c r="O555" s="22"/>
      <c r="P555" s="23"/>
      <c r="Q555" s="23"/>
      <c r="R555" s="24"/>
    </row>
    <row r="556" spans="1:18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4"/>
      <c r="O556" s="22"/>
      <c r="P556" s="23"/>
      <c r="Q556" s="23"/>
      <c r="R556" s="24"/>
    </row>
    <row r="557" spans="1:18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R557" si="75">SUM(F558:F559)</f>
        <v>0</v>
      </c>
      <c r="G557" s="17">
        <f t="shared" si="75"/>
        <v>0</v>
      </c>
      <c r="H557" s="17">
        <f t="shared" si="75"/>
        <v>0</v>
      </c>
      <c r="I557" s="17">
        <f t="shared" si="75"/>
        <v>0</v>
      </c>
      <c r="J557" s="17">
        <f t="shared" si="75"/>
        <v>0</v>
      </c>
      <c r="K557" s="17">
        <f t="shared" si="75"/>
        <v>0</v>
      </c>
      <c r="L557" s="17">
        <f t="shared" si="75"/>
        <v>0</v>
      </c>
      <c r="M557" s="17">
        <f t="shared" si="75"/>
        <v>0</v>
      </c>
      <c r="N557" s="19">
        <f t="shared" si="75"/>
        <v>0</v>
      </c>
      <c r="O557" s="16">
        <f t="shared" si="75"/>
        <v>0</v>
      </c>
      <c r="P557" s="17">
        <f t="shared" si="75"/>
        <v>0</v>
      </c>
      <c r="Q557" s="17">
        <f>SUM(Q558:Q559)</f>
        <v>0</v>
      </c>
      <c r="R557" s="19">
        <f t="shared" si="75"/>
        <v>0</v>
      </c>
    </row>
    <row r="558" spans="1:18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23"/>
      <c r="I558" s="23"/>
      <c r="J558" s="23"/>
      <c r="K558" s="23"/>
      <c r="L558" s="23"/>
      <c r="M558" s="23"/>
      <c r="N558" s="24"/>
      <c r="O558" s="22"/>
      <c r="P558" s="23"/>
      <c r="Q558" s="23"/>
      <c r="R558" s="24"/>
    </row>
    <row r="559" spans="1:18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23"/>
      <c r="I559" s="23"/>
      <c r="J559" s="23"/>
      <c r="K559" s="23"/>
      <c r="L559" s="23"/>
      <c r="M559" s="23"/>
      <c r="N559" s="24"/>
      <c r="O559" s="22"/>
      <c r="P559" s="23"/>
      <c r="Q559" s="23"/>
      <c r="R559" s="24"/>
    </row>
    <row r="560" spans="1:18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4"/>
      <c r="O560" s="22"/>
      <c r="P560" s="23"/>
      <c r="Q560" s="23"/>
      <c r="R560" s="24"/>
    </row>
    <row r="561" spans="1:18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R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9">
        <f t="shared" si="76"/>
        <v>0</v>
      </c>
      <c r="O561" s="16">
        <f t="shared" si="76"/>
        <v>0</v>
      </c>
      <c r="P561" s="17">
        <f t="shared" si="76"/>
        <v>0</v>
      </c>
      <c r="Q561" s="17">
        <f>SUM(Q562:Q566)</f>
        <v>0</v>
      </c>
      <c r="R561" s="19">
        <f t="shared" si="76"/>
        <v>0</v>
      </c>
    </row>
    <row r="562" spans="1:18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4"/>
      <c r="O562" s="22"/>
      <c r="P562" s="23"/>
      <c r="Q562" s="23"/>
      <c r="R562" s="24"/>
    </row>
    <row r="563" spans="1:18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4"/>
      <c r="O563" s="22"/>
      <c r="P563" s="23"/>
      <c r="Q563" s="23"/>
      <c r="R563" s="24"/>
    </row>
    <row r="564" spans="1:18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4"/>
      <c r="O564" s="22"/>
      <c r="P564" s="23"/>
      <c r="Q564" s="23"/>
      <c r="R564" s="24"/>
    </row>
    <row r="565" spans="1:18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4"/>
      <c r="O565" s="22"/>
      <c r="P565" s="23"/>
      <c r="Q565" s="23"/>
      <c r="R565" s="24"/>
    </row>
    <row r="566" spans="1:18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4"/>
      <c r="O566" s="22"/>
      <c r="P566" s="23"/>
      <c r="Q566" s="23"/>
      <c r="R566" s="24"/>
    </row>
    <row r="567" spans="1:18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4"/>
      <c r="O567" s="22"/>
      <c r="P567" s="23"/>
      <c r="Q567" s="23"/>
      <c r="R567" s="24"/>
    </row>
    <row r="568" spans="1:18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R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9">
        <f t="shared" si="77"/>
        <v>0</v>
      </c>
      <c r="O568" s="16">
        <f t="shared" si="77"/>
        <v>0</v>
      </c>
      <c r="P568" s="17">
        <f t="shared" si="77"/>
        <v>0</v>
      </c>
      <c r="Q568" s="17">
        <f>SUM(Q569:Q574)</f>
        <v>0</v>
      </c>
      <c r="R568" s="19">
        <f t="shared" si="77"/>
        <v>0</v>
      </c>
    </row>
    <row r="569" spans="1:18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4"/>
      <c r="O569" s="22"/>
      <c r="P569" s="23"/>
      <c r="Q569" s="23"/>
      <c r="R569" s="24"/>
    </row>
    <row r="570" spans="1:18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4"/>
      <c r="O570" s="22"/>
      <c r="P570" s="23"/>
      <c r="Q570" s="23"/>
      <c r="R570" s="24"/>
    </row>
    <row r="571" spans="1:18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4"/>
      <c r="O571" s="22"/>
      <c r="P571" s="23"/>
      <c r="Q571" s="23"/>
      <c r="R571" s="24"/>
    </row>
    <row r="572" spans="1:18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4"/>
      <c r="O572" s="22"/>
      <c r="P572" s="23"/>
      <c r="Q572" s="23"/>
      <c r="R572" s="24"/>
    </row>
    <row r="573" spans="1:18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4"/>
      <c r="O573" s="22"/>
      <c r="P573" s="23"/>
      <c r="Q573" s="23"/>
      <c r="R573" s="24"/>
    </row>
    <row r="574" spans="1:18" ht="16.5" thickBot="1" x14ac:dyDescent="0.3">
      <c r="A574" s="61" t="s">
        <v>809</v>
      </c>
      <c r="B574" s="14"/>
      <c r="C574" s="14"/>
      <c r="D574" s="14" t="s">
        <v>810</v>
      </c>
      <c r="E574" s="33"/>
      <c r="F574" s="107"/>
      <c r="G574" s="108"/>
      <c r="H574" s="108"/>
      <c r="I574" s="108"/>
      <c r="J574" s="108"/>
      <c r="K574" s="108"/>
      <c r="L574" s="108"/>
      <c r="M574" s="108"/>
      <c r="N574" s="109"/>
      <c r="O574" s="107"/>
      <c r="P574" s="108"/>
      <c r="Q574" s="108"/>
      <c r="R574" s="109"/>
    </row>
    <row r="575" spans="1:18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</row>
    <row r="576" spans="1:18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</row>
    <row r="577" spans="1:18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METALES PESADOS</v>
      </c>
      <c r="G577" s="199"/>
      <c r="H577" s="199"/>
      <c r="I577" s="199"/>
      <c r="J577" s="199"/>
      <c r="K577" s="199"/>
      <c r="L577" s="199"/>
      <c r="M577" s="199"/>
      <c r="N577" s="200"/>
      <c r="O577" s="209" t="str">
        <f>O$2</f>
        <v>PARTÍCULAS</v>
      </c>
      <c r="P577" s="199"/>
      <c r="Q577" s="199"/>
      <c r="R577" s="200"/>
    </row>
    <row r="578" spans="1:18" ht="15.75" thickBot="1" x14ac:dyDescent="0.3">
      <c r="A578" s="174"/>
      <c r="B578" s="9"/>
      <c r="C578" s="9"/>
      <c r="D578" s="9"/>
      <c r="E578" s="9"/>
      <c r="F578" s="11" t="str">
        <f t="shared" ref="F578:R578" si="78">F$3</f>
        <v>As (kg)</v>
      </c>
      <c r="G578" s="12" t="str">
        <f t="shared" si="78"/>
        <v>Cd (kg)</v>
      </c>
      <c r="H578" s="12" t="str">
        <f t="shared" si="78"/>
        <v>Cr (kg)</v>
      </c>
      <c r="I578" s="12" t="str">
        <f t="shared" si="78"/>
        <v>Cu (kg)</v>
      </c>
      <c r="J578" s="12" t="str">
        <f t="shared" si="78"/>
        <v>Hg (kg)</v>
      </c>
      <c r="K578" s="12" t="str">
        <f t="shared" si="78"/>
        <v>Ni (kg)</v>
      </c>
      <c r="L578" s="12" t="str">
        <f t="shared" si="78"/>
        <v>Pb (kg)</v>
      </c>
      <c r="M578" s="12" t="str">
        <f t="shared" si="78"/>
        <v>Se (kg)</v>
      </c>
      <c r="N578" s="13" t="str">
        <f t="shared" si="78"/>
        <v>Zn (kg)</v>
      </c>
      <c r="O578" s="98" t="str">
        <f t="shared" si="78"/>
        <v>PM2,5 (t)</v>
      </c>
      <c r="P578" s="99" t="str">
        <f t="shared" si="78"/>
        <v>PM10 (t)</v>
      </c>
      <c r="Q578" s="99" t="str">
        <f t="shared" si="78"/>
        <v>PST (t)</v>
      </c>
      <c r="R578" s="100" t="str">
        <f t="shared" si="78"/>
        <v>BC (t)</v>
      </c>
    </row>
    <row r="579" spans="1:18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R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0</v>
      </c>
      <c r="M579" s="17">
        <f t="shared" si="79"/>
        <v>0</v>
      </c>
      <c r="N579" s="19">
        <f t="shared" si="79"/>
        <v>0</v>
      </c>
      <c r="O579" s="16">
        <f t="shared" si="79"/>
        <v>0</v>
      </c>
      <c r="P579" s="17">
        <f t="shared" si="79"/>
        <v>0</v>
      </c>
      <c r="Q579" s="17">
        <f>SUM(Q580:Q586)</f>
        <v>0</v>
      </c>
      <c r="R579" s="19">
        <f t="shared" si="79"/>
        <v>0</v>
      </c>
    </row>
    <row r="580" spans="1:18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/>
      <c r="M580" s="23"/>
      <c r="N580" s="24"/>
      <c r="O580" s="22"/>
      <c r="P580" s="23"/>
      <c r="Q580" s="23"/>
      <c r="R580" s="24"/>
    </row>
    <row r="581" spans="1:18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/>
      <c r="M581" s="23"/>
      <c r="N581" s="24"/>
      <c r="O581" s="22"/>
      <c r="P581" s="23"/>
      <c r="Q581" s="23"/>
      <c r="R581" s="24"/>
    </row>
    <row r="582" spans="1:18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4"/>
      <c r="O582" s="22"/>
      <c r="P582" s="23"/>
      <c r="Q582" s="23"/>
      <c r="R582" s="24"/>
    </row>
    <row r="583" spans="1:18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4"/>
      <c r="O583" s="22"/>
      <c r="P583" s="23"/>
      <c r="Q583" s="23"/>
      <c r="R583" s="24"/>
    </row>
    <row r="584" spans="1:18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/>
      <c r="M584" s="23"/>
      <c r="N584" s="24"/>
      <c r="O584" s="22"/>
      <c r="P584" s="23"/>
      <c r="Q584" s="23"/>
      <c r="R584" s="24"/>
    </row>
    <row r="585" spans="1:18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4"/>
      <c r="O585" s="22"/>
      <c r="P585" s="23"/>
      <c r="Q585" s="23"/>
      <c r="R585" s="24"/>
    </row>
    <row r="586" spans="1:18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4"/>
      <c r="O586" s="22"/>
      <c r="P586" s="23"/>
      <c r="Q586" s="23"/>
      <c r="R586" s="24"/>
    </row>
    <row r="587" spans="1:18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4"/>
      <c r="O587" s="22"/>
      <c r="P587" s="23"/>
      <c r="Q587" s="23"/>
      <c r="R587" s="24"/>
    </row>
    <row r="588" spans="1:18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R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9">
        <f t="shared" si="80"/>
        <v>0</v>
      </c>
      <c r="O588" s="16">
        <f t="shared" si="80"/>
        <v>0</v>
      </c>
      <c r="P588" s="17">
        <f t="shared" si="80"/>
        <v>0</v>
      </c>
      <c r="Q588" s="17">
        <f>SUM(Q589:Q591)</f>
        <v>0</v>
      </c>
      <c r="R588" s="19">
        <f t="shared" si="80"/>
        <v>0</v>
      </c>
    </row>
    <row r="589" spans="1:18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4"/>
      <c r="O589" s="22"/>
      <c r="P589" s="23"/>
      <c r="Q589" s="23"/>
      <c r="R589" s="24"/>
    </row>
    <row r="590" spans="1:18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4"/>
      <c r="O590" s="22"/>
      <c r="P590" s="23"/>
      <c r="Q590" s="23"/>
      <c r="R590" s="24"/>
    </row>
    <row r="591" spans="1:18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4"/>
      <c r="O591" s="22"/>
      <c r="P591" s="23"/>
      <c r="Q591" s="23"/>
      <c r="R591" s="24"/>
    </row>
    <row r="592" spans="1:18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4"/>
      <c r="O592" s="22"/>
      <c r="P592" s="23"/>
      <c r="Q592" s="23"/>
      <c r="R592" s="24"/>
    </row>
    <row r="593" spans="1:18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9"/>
      <c r="O593" s="16"/>
      <c r="P593" s="17"/>
      <c r="Q593" s="17"/>
      <c r="R593" s="19"/>
    </row>
    <row r="594" spans="1:18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3"/>
      <c r="O594" s="81"/>
      <c r="P594" s="82"/>
      <c r="Q594" s="82"/>
      <c r="R594" s="83"/>
    </row>
    <row r="595" spans="1:18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9"/>
      <c r="O595" s="16"/>
      <c r="P595" s="17"/>
      <c r="Q595" s="17"/>
      <c r="R595" s="19"/>
    </row>
    <row r="596" spans="1:18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4"/>
      <c r="O596" s="22"/>
      <c r="P596" s="23"/>
      <c r="Q596" s="23"/>
      <c r="R596" s="24"/>
    </row>
    <row r="597" spans="1:18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9"/>
      <c r="O597" s="16"/>
      <c r="P597" s="17"/>
      <c r="Q597" s="17"/>
      <c r="R597" s="19"/>
    </row>
    <row r="598" spans="1:18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3"/>
      <c r="O598" s="81"/>
      <c r="P598" s="82"/>
      <c r="Q598" s="82"/>
      <c r="R598" s="83"/>
    </row>
    <row r="599" spans="1:18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R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9">
        <f t="shared" si="81"/>
        <v>0</v>
      </c>
      <c r="O599" s="16">
        <f t="shared" si="81"/>
        <v>0</v>
      </c>
      <c r="P599" s="17">
        <f t="shared" si="81"/>
        <v>0</v>
      </c>
      <c r="Q599" s="17">
        <f>SUM(Q600:Q610)</f>
        <v>0</v>
      </c>
      <c r="R599" s="19">
        <f t="shared" si="81"/>
        <v>0</v>
      </c>
    </row>
    <row r="600" spans="1:18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4"/>
      <c r="O600" s="22"/>
      <c r="P600" s="23"/>
      <c r="Q600" s="23"/>
      <c r="R600" s="24"/>
    </row>
    <row r="601" spans="1:18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4"/>
      <c r="O601" s="22"/>
      <c r="P601" s="23"/>
      <c r="Q601" s="23"/>
      <c r="R601" s="24"/>
    </row>
    <row r="602" spans="1:18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4"/>
      <c r="O602" s="22"/>
      <c r="P602" s="23"/>
      <c r="Q602" s="23"/>
      <c r="R602" s="24"/>
    </row>
    <row r="603" spans="1:18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4"/>
      <c r="O603" s="22"/>
      <c r="P603" s="23"/>
      <c r="Q603" s="23"/>
      <c r="R603" s="24"/>
    </row>
    <row r="604" spans="1:18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4"/>
      <c r="O604" s="22"/>
      <c r="P604" s="23"/>
      <c r="Q604" s="23"/>
      <c r="R604" s="24"/>
    </row>
    <row r="605" spans="1:18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4"/>
      <c r="O605" s="22"/>
      <c r="P605" s="23"/>
      <c r="Q605" s="23"/>
      <c r="R605" s="24"/>
    </row>
    <row r="606" spans="1:18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4"/>
      <c r="O606" s="22"/>
      <c r="P606" s="23"/>
      <c r="Q606" s="23"/>
      <c r="R606" s="24"/>
    </row>
    <row r="607" spans="1:18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4"/>
      <c r="O607" s="22"/>
      <c r="P607" s="23"/>
      <c r="Q607" s="23"/>
      <c r="R607" s="24"/>
    </row>
    <row r="608" spans="1:18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4"/>
      <c r="O608" s="22"/>
      <c r="P608" s="23"/>
      <c r="Q608" s="23"/>
      <c r="R608" s="24"/>
    </row>
    <row r="609" spans="1:18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4"/>
      <c r="O609" s="22"/>
      <c r="P609" s="23"/>
      <c r="Q609" s="23"/>
      <c r="R609" s="24"/>
    </row>
    <row r="610" spans="1:18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4"/>
      <c r="O610" s="22"/>
      <c r="P610" s="23"/>
      <c r="Q610" s="23"/>
      <c r="R610" s="24"/>
    </row>
    <row r="611" spans="1:18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4"/>
      <c r="O611" s="22"/>
      <c r="P611" s="23"/>
      <c r="Q611" s="23"/>
      <c r="R611" s="24"/>
    </row>
    <row r="612" spans="1:18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R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9">
        <f t="shared" si="82"/>
        <v>0</v>
      </c>
      <c r="O612" s="16">
        <f t="shared" si="82"/>
        <v>0</v>
      </c>
      <c r="P612" s="17">
        <f t="shared" si="82"/>
        <v>0</v>
      </c>
      <c r="Q612" s="17">
        <f>SUM(Q613:Q623)</f>
        <v>0</v>
      </c>
      <c r="R612" s="19">
        <f t="shared" si="82"/>
        <v>0</v>
      </c>
    </row>
    <row r="613" spans="1:18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4"/>
      <c r="O613" s="22"/>
      <c r="P613" s="23"/>
      <c r="Q613" s="23"/>
      <c r="R613" s="24"/>
    </row>
    <row r="614" spans="1:18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4"/>
      <c r="O614" s="22"/>
      <c r="P614" s="23"/>
      <c r="Q614" s="23"/>
      <c r="R614" s="24"/>
    </row>
    <row r="615" spans="1:18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4"/>
      <c r="O615" s="22"/>
      <c r="P615" s="23"/>
      <c r="Q615" s="23"/>
      <c r="R615" s="24"/>
    </row>
    <row r="616" spans="1:18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4"/>
      <c r="O616" s="22"/>
      <c r="P616" s="23"/>
      <c r="Q616" s="23"/>
      <c r="R616" s="24"/>
    </row>
    <row r="617" spans="1:18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4"/>
      <c r="O617" s="22"/>
      <c r="P617" s="23"/>
      <c r="Q617" s="23"/>
      <c r="R617" s="24"/>
    </row>
    <row r="618" spans="1:18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4"/>
      <c r="O618" s="22"/>
      <c r="P618" s="23"/>
      <c r="Q618" s="23"/>
      <c r="R618" s="24"/>
    </row>
    <row r="619" spans="1:18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4"/>
      <c r="O619" s="22"/>
      <c r="P619" s="23"/>
      <c r="Q619" s="23"/>
      <c r="R619" s="24"/>
    </row>
    <row r="620" spans="1:18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4"/>
      <c r="O620" s="22"/>
      <c r="P620" s="23"/>
      <c r="Q620" s="23"/>
      <c r="R620" s="24"/>
    </row>
    <row r="621" spans="1:18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4"/>
      <c r="O621" s="22"/>
      <c r="P621" s="23"/>
      <c r="Q621" s="23"/>
      <c r="R621" s="24"/>
    </row>
    <row r="622" spans="1:18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4"/>
      <c r="O622" s="22"/>
      <c r="P622" s="23"/>
      <c r="Q622" s="23"/>
      <c r="R622" s="24"/>
    </row>
    <row r="623" spans="1:18" ht="16.5" thickBot="1" x14ac:dyDescent="0.3">
      <c r="A623" s="61" t="s">
        <v>865</v>
      </c>
      <c r="B623" s="14"/>
      <c r="C623" s="15"/>
      <c r="D623" s="14" t="s">
        <v>756</v>
      </c>
      <c r="E623" s="33"/>
      <c r="F623" s="107"/>
      <c r="G623" s="108"/>
      <c r="H623" s="108"/>
      <c r="I623" s="108"/>
      <c r="J623" s="108"/>
      <c r="K623" s="108"/>
      <c r="L623" s="108"/>
      <c r="M623" s="108"/>
      <c r="N623" s="109"/>
      <c r="O623" s="107"/>
      <c r="P623" s="108"/>
      <c r="Q623" s="108"/>
      <c r="R623" s="109"/>
    </row>
    <row r="624" spans="1:18" ht="15.75" x14ac:dyDescent="0.25">
      <c r="A624" s="181"/>
      <c r="B624" s="86"/>
      <c r="C624" s="87"/>
      <c r="D624" s="85"/>
      <c r="E624" s="33"/>
      <c r="F624" s="110"/>
      <c r="G624" s="110"/>
      <c r="H624" s="110"/>
      <c r="I624" s="110"/>
      <c r="J624" s="110"/>
      <c r="K624" s="110"/>
      <c r="L624" s="110"/>
      <c r="M624" s="110"/>
      <c r="N624" s="110"/>
    </row>
    <row r="625" spans="1:18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</row>
    <row r="626" spans="1:18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METALES PESADOS</v>
      </c>
      <c r="G626" s="199"/>
      <c r="H626" s="199"/>
      <c r="I626" s="199"/>
      <c r="J626" s="199"/>
      <c r="K626" s="199"/>
      <c r="L626" s="199"/>
      <c r="M626" s="199"/>
      <c r="N626" s="200"/>
      <c r="O626" s="209" t="str">
        <f>O$2</f>
        <v>PARTÍCULAS</v>
      </c>
      <c r="P626" s="199"/>
      <c r="Q626" s="199"/>
      <c r="R626" s="200"/>
    </row>
    <row r="627" spans="1:18" ht="15.75" thickBot="1" x14ac:dyDescent="0.3">
      <c r="A627" s="174"/>
      <c r="B627" s="9"/>
      <c r="C627" s="9"/>
      <c r="D627" s="9"/>
      <c r="E627" s="9"/>
      <c r="F627" s="11" t="str">
        <f t="shared" ref="F627:R627" si="83">F$3</f>
        <v>As (kg)</v>
      </c>
      <c r="G627" s="12" t="str">
        <f t="shared" si="83"/>
        <v>Cd (kg)</v>
      </c>
      <c r="H627" s="12" t="str">
        <f t="shared" si="83"/>
        <v>Cr (kg)</v>
      </c>
      <c r="I627" s="12" t="str">
        <f t="shared" si="83"/>
        <v>Cu (kg)</v>
      </c>
      <c r="J627" s="12" t="str">
        <f t="shared" si="83"/>
        <v>Hg (kg)</v>
      </c>
      <c r="K627" s="12" t="str">
        <f t="shared" si="83"/>
        <v>Ni (kg)</v>
      </c>
      <c r="L627" s="12" t="str">
        <f t="shared" si="83"/>
        <v>Pb (kg)</v>
      </c>
      <c r="M627" s="12" t="str">
        <f t="shared" si="83"/>
        <v>Se (kg)</v>
      </c>
      <c r="N627" s="13" t="str">
        <f t="shared" si="83"/>
        <v>Zn (kg)</v>
      </c>
      <c r="O627" s="98" t="str">
        <f t="shared" si="83"/>
        <v>PM2,5 (t)</v>
      </c>
      <c r="P627" s="99" t="str">
        <f t="shared" si="83"/>
        <v>PM10 (t)</v>
      </c>
      <c r="Q627" s="99" t="str">
        <f t="shared" si="83"/>
        <v>PST (t)</v>
      </c>
      <c r="R627" s="100" t="str">
        <f t="shared" si="83"/>
        <v>BC (t)</v>
      </c>
    </row>
    <row r="628" spans="1:18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R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9">
        <f t="shared" si="84"/>
        <v>0</v>
      </c>
      <c r="O628" s="16">
        <f t="shared" si="84"/>
        <v>0</v>
      </c>
      <c r="P628" s="17">
        <f t="shared" si="84"/>
        <v>0</v>
      </c>
      <c r="Q628" s="17">
        <f>SUM(Q629:Q633)</f>
        <v>0</v>
      </c>
      <c r="R628" s="19">
        <f t="shared" si="84"/>
        <v>0</v>
      </c>
    </row>
    <row r="629" spans="1:18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4"/>
      <c r="O629" s="22"/>
      <c r="P629" s="23"/>
      <c r="Q629" s="23"/>
      <c r="R629" s="24"/>
    </row>
    <row r="630" spans="1:18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4"/>
      <c r="O630" s="22"/>
      <c r="P630" s="23"/>
      <c r="Q630" s="23"/>
      <c r="R630" s="24"/>
    </row>
    <row r="631" spans="1:18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4"/>
      <c r="O631" s="22"/>
      <c r="P631" s="23"/>
      <c r="Q631" s="23"/>
      <c r="R631" s="24"/>
    </row>
    <row r="632" spans="1:18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4"/>
      <c r="O632" s="22"/>
      <c r="P632" s="23"/>
      <c r="Q632" s="23"/>
      <c r="R632" s="24"/>
    </row>
    <row r="633" spans="1:18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4"/>
      <c r="O633" s="22"/>
      <c r="P633" s="23"/>
      <c r="Q633" s="23"/>
      <c r="R633" s="24"/>
    </row>
    <row r="634" spans="1:18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4"/>
      <c r="O634" s="22"/>
      <c r="P634" s="23"/>
      <c r="Q634" s="23"/>
      <c r="R634" s="24"/>
    </row>
    <row r="635" spans="1:18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R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9">
        <f t="shared" si="85"/>
        <v>0</v>
      </c>
      <c r="O635" s="16">
        <f t="shared" si="85"/>
        <v>0</v>
      </c>
      <c r="P635" s="17">
        <f t="shared" si="85"/>
        <v>0</v>
      </c>
      <c r="Q635" s="17">
        <f>SUM(Q636:Q640)</f>
        <v>0</v>
      </c>
      <c r="R635" s="19">
        <f t="shared" si="85"/>
        <v>0</v>
      </c>
    </row>
    <row r="636" spans="1:18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4"/>
      <c r="O636" s="22"/>
      <c r="P636" s="23"/>
      <c r="Q636" s="23"/>
      <c r="R636" s="24"/>
    </row>
    <row r="637" spans="1:18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4"/>
      <c r="O637" s="22"/>
      <c r="P637" s="23"/>
      <c r="Q637" s="23"/>
      <c r="R637" s="24"/>
    </row>
    <row r="638" spans="1:18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4"/>
      <c r="O638" s="22"/>
      <c r="P638" s="23"/>
      <c r="Q638" s="23"/>
      <c r="R638" s="24"/>
    </row>
    <row r="639" spans="1:18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4"/>
      <c r="O639" s="22"/>
      <c r="P639" s="23"/>
      <c r="Q639" s="23"/>
      <c r="R639" s="24"/>
    </row>
    <row r="640" spans="1:18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4"/>
      <c r="O640" s="22"/>
      <c r="P640" s="23"/>
      <c r="Q640" s="23"/>
      <c r="R640" s="24"/>
    </row>
    <row r="641" spans="1:18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4"/>
      <c r="O641" s="22"/>
      <c r="P641" s="23"/>
      <c r="Q641" s="23"/>
      <c r="R641" s="24"/>
    </row>
    <row r="642" spans="1:18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R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9">
        <f t="shared" si="86"/>
        <v>0</v>
      </c>
      <c r="O642" s="16">
        <f t="shared" si="86"/>
        <v>0</v>
      </c>
      <c r="P642" s="17">
        <f t="shared" si="86"/>
        <v>0</v>
      </c>
      <c r="Q642" s="17">
        <f>SUM(Q643:Q647)</f>
        <v>0</v>
      </c>
      <c r="R642" s="19">
        <f t="shared" si="86"/>
        <v>0</v>
      </c>
    </row>
    <row r="643" spans="1:18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4"/>
      <c r="O643" s="22"/>
      <c r="P643" s="23"/>
      <c r="Q643" s="23"/>
      <c r="R643" s="24"/>
    </row>
    <row r="644" spans="1:18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4"/>
      <c r="O644" s="22"/>
      <c r="P644" s="23"/>
      <c r="Q644" s="23"/>
      <c r="R644" s="24"/>
    </row>
    <row r="645" spans="1:18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4"/>
      <c r="O645" s="22"/>
      <c r="P645" s="23"/>
      <c r="Q645" s="23"/>
      <c r="R645" s="24"/>
    </row>
    <row r="646" spans="1:18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4"/>
      <c r="O646" s="22"/>
      <c r="P646" s="23"/>
      <c r="Q646" s="23"/>
      <c r="R646" s="24"/>
    </row>
    <row r="647" spans="1:18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4"/>
      <c r="O647" s="22"/>
      <c r="P647" s="23"/>
      <c r="Q647" s="23"/>
      <c r="R647" s="24"/>
    </row>
    <row r="648" spans="1:18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4"/>
      <c r="O648" s="22"/>
      <c r="P648" s="23"/>
      <c r="Q648" s="23"/>
      <c r="R648" s="24"/>
    </row>
    <row r="649" spans="1:18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9"/>
      <c r="O649" s="16"/>
      <c r="P649" s="17"/>
      <c r="Q649" s="17"/>
      <c r="R649" s="19"/>
    </row>
    <row r="650" spans="1:18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4"/>
      <c r="O650" s="22"/>
      <c r="P650" s="23"/>
      <c r="Q650" s="23"/>
      <c r="R650" s="24"/>
    </row>
    <row r="651" spans="1:18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9"/>
      <c r="O651" s="16"/>
      <c r="P651" s="17"/>
      <c r="Q651" s="17"/>
      <c r="R651" s="19"/>
    </row>
    <row r="652" spans="1:18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6"/>
      <c r="O652" s="74"/>
      <c r="P652" s="75"/>
      <c r="Q652" s="75"/>
      <c r="R652" s="76"/>
    </row>
    <row r="653" spans="1:18" ht="19.5" thickBot="1" x14ac:dyDescent="0.35">
      <c r="A653" s="61"/>
      <c r="B653" s="25" t="s">
        <v>894</v>
      </c>
      <c r="C653" s="14"/>
      <c r="D653" s="14"/>
      <c r="E653" s="33"/>
      <c r="F653" s="26">
        <f t="shared" ref="F653:R653" si="87">SUM(F649,F651,F642,F635,F628,F612,F599,F595,F593,F588,F579,F568,F561,F557,F544,F531,F597)</f>
        <v>0</v>
      </c>
      <c r="G653" s="27">
        <f t="shared" si="87"/>
        <v>0</v>
      </c>
      <c r="H653" s="27">
        <f t="shared" si="87"/>
        <v>0</v>
      </c>
      <c r="I653" s="27">
        <f t="shared" si="87"/>
        <v>0</v>
      </c>
      <c r="J653" s="27">
        <f t="shared" si="87"/>
        <v>0</v>
      </c>
      <c r="K653" s="27">
        <f t="shared" si="87"/>
        <v>0</v>
      </c>
      <c r="L653" s="27">
        <f t="shared" si="87"/>
        <v>0</v>
      </c>
      <c r="M653" s="27">
        <f t="shared" si="87"/>
        <v>0</v>
      </c>
      <c r="N653" s="28">
        <f t="shared" si="87"/>
        <v>0</v>
      </c>
      <c r="O653" s="26">
        <f t="shared" si="87"/>
        <v>0</v>
      </c>
      <c r="P653" s="27">
        <f t="shared" si="87"/>
        <v>0</v>
      </c>
      <c r="Q653" s="27">
        <f t="shared" si="87"/>
        <v>0</v>
      </c>
      <c r="R653" s="28">
        <f t="shared" si="87"/>
        <v>0</v>
      </c>
    </row>
    <row r="654" spans="1:18" ht="15" x14ac:dyDescent="0.2">
      <c r="A654" s="91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</row>
    <row r="655" spans="1:18" ht="15" x14ac:dyDescent="0.2">
      <c r="A655" s="9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</row>
    <row r="656" spans="1:18" ht="15" x14ac:dyDescent="0.2">
      <c r="A656" s="91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</row>
    <row r="657" spans="1:14" x14ac:dyDescent="0.2">
      <c r="A657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</row>
    <row r="658" spans="1:14" x14ac:dyDescent="0.2">
      <c r="A658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</row>
    <row r="659" spans="1:14" x14ac:dyDescent="0.2">
      <c r="A659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</row>
    <row r="660" spans="1:14" x14ac:dyDescent="0.2">
      <c r="A660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</row>
    <row r="661" spans="1:14" x14ac:dyDescent="0.2">
      <c r="A661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</row>
    <row r="662" spans="1:14" x14ac:dyDescent="0.2">
      <c r="A662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</row>
    <row r="663" spans="1:14" x14ac:dyDescent="0.2">
      <c r="A663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</row>
    <row r="664" spans="1:14" x14ac:dyDescent="0.2">
      <c r="A66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</row>
    <row r="665" spans="1:14" x14ac:dyDescent="0.2">
      <c r="A665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</row>
    <row r="666" spans="1:14" x14ac:dyDescent="0.2">
      <c r="A666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</row>
    <row r="667" spans="1:14" x14ac:dyDescent="0.2">
      <c r="A667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</row>
    <row r="668" spans="1:14" x14ac:dyDescent="0.2">
      <c r="A668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</row>
    <row r="669" spans="1:14" x14ac:dyDescent="0.2">
      <c r="A669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</row>
    <row r="670" spans="1:14" x14ac:dyDescent="0.2">
      <c r="A670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</row>
    <row r="671" spans="1:14" x14ac:dyDescent="0.2">
      <c r="A671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</row>
    <row r="672" spans="1:14" x14ac:dyDescent="0.2">
      <c r="A672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</row>
    <row r="673" spans="1:14" x14ac:dyDescent="0.2">
      <c r="A673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</row>
    <row r="674" spans="1:14" x14ac:dyDescent="0.2">
      <c r="A67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</row>
    <row r="675" spans="1:14" x14ac:dyDescent="0.2">
      <c r="A675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</row>
    <row r="676" spans="1:14" x14ac:dyDescent="0.2">
      <c r="A676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</row>
    <row r="677" spans="1:14" x14ac:dyDescent="0.2">
      <c r="A677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</row>
    <row r="678" spans="1:14" x14ac:dyDescent="0.2">
      <c r="A678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</row>
    <row r="679" spans="1:14" x14ac:dyDescent="0.2">
      <c r="A679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</row>
    <row r="680" spans="1:14" x14ac:dyDescent="0.2">
      <c r="A680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</row>
    <row r="681" spans="1:14" x14ac:dyDescent="0.2">
      <c r="F681" s="95"/>
      <c r="G681" s="95"/>
      <c r="H681" s="95"/>
      <c r="I681" s="95"/>
      <c r="J681" s="95"/>
      <c r="K681" s="95"/>
      <c r="L681" s="95"/>
      <c r="M681" s="95"/>
      <c r="N681" s="95"/>
    </row>
    <row r="682" spans="1:14" x14ac:dyDescent="0.2">
      <c r="F682" s="95"/>
      <c r="G682" s="95"/>
      <c r="H682" s="95"/>
      <c r="I682" s="95"/>
      <c r="J682" s="95"/>
      <c r="K682" s="95"/>
      <c r="L682" s="95"/>
      <c r="M682" s="95"/>
      <c r="N682" s="95"/>
    </row>
  </sheetData>
  <mergeCells count="57">
    <mergeCell ref="B452:D452"/>
    <mergeCell ref="B495:D495"/>
    <mergeCell ref="B529:D529"/>
    <mergeCell ref="B577:D577"/>
    <mergeCell ref="B626:D626"/>
    <mergeCell ref="B416:D416"/>
    <mergeCell ref="C75:D75"/>
    <mergeCell ref="C204:D204"/>
    <mergeCell ref="C248:D248"/>
    <mergeCell ref="C252:D252"/>
    <mergeCell ref="C257:D257"/>
    <mergeCell ref="B202:D202"/>
    <mergeCell ref="B241:D241"/>
    <mergeCell ref="B275:D275"/>
    <mergeCell ref="B311:D311"/>
    <mergeCell ref="B119:D119"/>
    <mergeCell ref="B153:D153"/>
    <mergeCell ref="C236:D236"/>
    <mergeCell ref="F73:N73"/>
    <mergeCell ref="B344:D344"/>
    <mergeCell ref="B377:D377"/>
    <mergeCell ref="F2:N2"/>
    <mergeCell ref="F46:N46"/>
    <mergeCell ref="F275:N275"/>
    <mergeCell ref="F119:N119"/>
    <mergeCell ref="F241:N241"/>
    <mergeCell ref="F344:N344"/>
    <mergeCell ref="F377:N377"/>
    <mergeCell ref="B2:D2"/>
    <mergeCell ref="B46:D46"/>
    <mergeCell ref="B73:D73"/>
    <mergeCell ref="F577:N577"/>
    <mergeCell ref="F626:N626"/>
    <mergeCell ref="F529:N529"/>
    <mergeCell ref="F153:N153"/>
    <mergeCell ref="F202:N202"/>
    <mergeCell ref="F311:N311"/>
    <mergeCell ref="F495:N495"/>
    <mergeCell ref="F416:N416"/>
    <mergeCell ref="F452:N452"/>
    <mergeCell ref="O153:R153"/>
    <mergeCell ref="O202:R202"/>
    <mergeCell ref="O241:R241"/>
    <mergeCell ref="O275:R275"/>
    <mergeCell ref="O2:R2"/>
    <mergeCell ref="O46:R46"/>
    <mergeCell ref="O73:R73"/>
    <mergeCell ref="O119:R119"/>
    <mergeCell ref="O311:R311"/>
    <mergeCell ref="O344:R344"/>
    <mergeCell ref="O377:R377"/>
    <mergeCell ref="O416:R416"/>
    <mergeCell ref="O626:R626"/>
    <mergeCell ref="O452:R452"/>
    <mergeCell ref="O495:R495"/>
    <mergeCell ref="O529:R529"/>
    <mergeCell ref="O577:R577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1997&amp;CTOTAL ESPAÑA</oddHeader>
    <oddFooter>&amp;L&amp;"Garamond,Normal"Sección II: Metales pesados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"/>
  <dimension ref="A1:S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6" width="12.7109375" style="194" customWidth="1"/>
    <col min="7" max="7" width="12.7109375" style="46" customWidth="1"/>
    <col min="8" max="8" width="15.85546875" style="46" bestFit="1" customWidth="1"/>
    <col min="9" max="10" width="16.140625" style="46" bestFit="1" customWidth="1"/>
    <col min="11" max="11" width="15" style="46" bestFit="1" customWidth="1"/>
    <col min="12" max="13" width="12.7109375" style="46" customWidth="1"/>
    <col min="14" max="16" width="11.42578125" style="20"/>
    <col min="17" max="16384" width="11.42578125" style="21"/>
  </cols>
  <sheetData>
    <row r="1" spans="1:16" s="4" customFormat="1" ht="16.5" thickBot="1" x14ac:dyDescent="0.3">
      <c r="A1" s="178"/>
      <c r="B1" s="1"/>
      <c r="C1" s="1"/>
      <c r="D1" s="1"/>
      <c r="E1" s="1"/>
      <c r="F1" s="190"/>
      <c r="G1" s="2"/>
      <c r="H1" s="2"/>
      <c r="I1" s="2"/>
      <c r="J1" s="2"/>
      <c r="K1" s="2"/>
      <c r="L1" s="2"/>
      <c r="M1" s="2"/>
      <c r="N1" s="3"/>
      <c r="O1" s="3"/>
      <c r="P1" s="3"/>
    </row>
    <row r="2" spans="1:16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909</v>
      </c>
      <c r="G2" s="199"/>
      <c r="H2" s="199"/>
      <c r="I2" s="199"/>
      <c r="J2" s="199"/>
      <c r="K2" s="199"/>
      <c r="L2" s="199"/>
      <c r="M2" s="200"/>
      <c r="N2" s="7"/>
      <c r="O2" s="7"/>
      <c r="P2" s="7"/>
    </row>
    <row r="3" spans="1:16" s="8" customFormat="1" ht="15.75" thickBot="1" x14ac:dyDescent="0.3">
      <c r="A3" s="174"/>
      <c r="B3" s="10"/>
      <c r="C3" s="10"/>
      <c r="D3" s="10"/>
      <c r="E3" s="9"/>
      <c r="F3" s="11" t="s">
        <v>910</v>
      </c>
      <c r="G3" s="12" t="s">
        <v>911</v>
      </c>
      <c r="H3" s="12" t="s">
        <v>966</v>
      </c>
      <c r="I3" s="12" t="s">
        <v>967</v>
      </c>
      <c r="J3" s="12" t="s">
        <v>964</v>
      </c>
      <c r="K3" s="12" t="s">
        <v>965</v>
      </c>
      <c r="L3" s="12" t="s">
        <v>912</v>
      </c>
      <c r="M3" s="13" t="s">
        <v>913</v>
      </c>
      <c r="N3" s="7"/>
      <c r="O3" s="7"/>
      <c r="P3" s="7"/>
    </row>
    <row r="4" spans="1:16" ht="15.75" x14ac:dyDescent="0.25">
      <c r="A4" s="61" t="s">
        <v>10</v>
      </c>
      <c r="B4" s="14"/>
      <c r="C4" s="15" t="s">
        <v>11</v>
      </c>
      <c r="D4" s="14"/>
      <c r="E4" s="14"/>
      <c r="F4" s="186">
        <f t="shared" ref="F4:M4" si="0">SUM(F5:F9)</f>
        <v>0</v>
      </c>
      <c r="G4" s="187">
        <f t="shared" ref="G4:K4" si="1">SUM(G5:G9)</f>
        <v>3.7624038543205565</v>
      </c>
      <c r="H4" s="188">
        <f t="shared" si="1"/>
        <v>0.94609994053630353</v>
      </c>
      <c r="I4" s="188">
        <f t="shared" si="1"/>
        <v>23.996859719044878</v>
      </c>
      <c r="J4" s="188">
        <f t="shared" si="1"/>
        <v>18.344784416594088</v>
      </c>
      <c r="K4" s="188">
        <f t="shared" si="1"/>
        <v>1.8467473306830107</v>
      </c>
      <c r="L4" s="188">
        <f t="shared" si="0"/>
        <v>45.134493518770967</v>
      </c>
      <c r="M4" s="189">
        <f t="shared" si="0"/>
        <v>2.0555761890810004E-3</v>
      </c>
    </row>
    <row r="5" spans="1:16" ht="15.75" x14ac:dyDescent="0.25">
      <c r="A5" s="61" t="s">
        <v>12</v>
      </c>
      <c r="B5" s="14"/>
      <c r="C5" s="14"/>
      <c r="D5" s="14" t="s">
        <v>13</v>
      </c>
      <c r="E5" s="14"/>
      <c r="F5" s="22"/>
      <c r="G5" s="23">
        <v>3.5443905632061523</v>
      </c>
      <c r="H5" s="113">
        <v>0.49390449887274745</v>
      </c>
      <c r="I5" s="113">
        <v>22.204273485706278</v>
      </c>
      <c r="J5" s="113">
        <v>17.424235498273536</v>
      </c>
      <c r="K5" s="113">
        <v>0.84852450958716463</v>
      </c>
      <c r="L5" s="113">
        <v>40.970940032435649</v>
      </c>
      <c r="M5" s="24">
        <v>1.9715854020250002E-3</v>
      </c>
    </row>
    <row r="6" spans="1:16" ht="15.75" x14ac:dyDescent="0.25">
      <c r="A6" s="61" t="s">
        <v>14</v>
      </c>
      <c r="B6" s="14"/>
      <c r="C6" s="14"/>
      <c r="D6" s="14" t="s">
        <v>15</v>
      </c>
      <c r="E6" s="14"/>
      <c r="F6" s="22"/>
      <c r="G6" s="23">
        <v>0.17119144712699963</v>
      </c>
      <c r="H6" s="113">
        <v>2.3722264504306999E-2</v>
      </c>
      <c r="I6" s="113">
        <v>0.49959713893732394</v>
      </c>
      <c r="J6" s="113">
        <v>0.42953098192774797</v>
      </c>
      <c r="K6" s="113">
        <v>0.28262783699330657</v>
      </c>
      <c r="L6" s="113">
        <v>1.2354782572118361</v>
      </c>
      <c r="M6" s="24">
        <v>8.3839188569399998E-5</v>
      </c>
    </row>
    <row r="7" spans="1:16" ht="15.75" x14ac:dyDescent="0.25">
      <c r="A7" s="61" t="s">
        <v>16</v>
      </c>
      <c r="B7" s="14"/>
      <c r="C7" s="14"/>
      <c r="D7" s="14" t="s">
        <v>17</v>
      </c>
      <c r="E7" s="14"/>
      <c r="F7" s="22"/>
      <c r="G7" s="23">
        <v>6.8914061000000003E-4</v>
      </c>
      <c r="H7" s="113">
        <v>0.2736575799</v>
      </c>
      <c r="I7" s="113">
        <v>0.5475013150000001</v>
      </c>
      <c r="J7" s="113">
        <v>0.27365425570000002</v>
      </c>
      <c r="K7" s="113">
        <v>0.27365093150000003</v>
      </c>
      <c r="L7" s="113">
        <v>1.3684640821</v>
      </c>
      <c r="M7" s="24"/>
    </row>
    <row r="8" spans="1:16" ht="15.75" x14ac:dyDescent="0.25">
      <c r="A8" s="61" t="s">
        <v>18</v>
      </c>
      <c r="B8" s="14"/>
      <c r="C8" s="14"/>
      <c r="D8" s="14" t="s">
        <v>19</v>
      </c>
      <c r="E8" s="14"/>
      <c r="F8" s="22"/>
      <c r="G8" s="23">
        <v>1.0604389248999998E-3</v>
      </c>
      <c r="H8" s="113">
        <v>3.9200793688E-3</v>
      </c>
      <c r="I8" s="113">
        <v>1.1060223933400001E-2</v>
      </c>
      <c r="J8" s="113">
        <v>7.7701573202999998E-3</v>
      </c>
      <c r="K8" s="113">
        <v>7.3849630291199994E-2</v>
      </c>
      <c r="L8" s="113">
        <v>9.660009091369999E-2</v>
      </c>
      <c r="M8" s="24"/>
    </row>
    <row r="9" spans="1:16" ht="15.75" x14ac:dyDescent="0.25">
      <c r="A9" s="61" t="s">
        <v>20</v>
      </c>
      <c r="B9" s="14"/>
      <c r="C9" s="14"/>
      <c r="D9" s="14" t="s">
        <v>21</v>
      </c>
      <c r="E9" s="14"/>
      <c r="F9" s="22"/>
      <c r="G9" s="23">
        <v>4.5072264452504784E-2</v>
      </c>
      <c r="H9" s="113">
        <v>0.15089551789044911</v>
      </c>
      <c r="I9" s="113">
        <v>0.73442755546787597</v>
      </c>
      <c r="J9" s="113">
        <v>0.2095935233725045</v>
      </c>
      <c r="K9" s="113">
        <v>0.3680944223113396</v>
      </c>
      <c r="L9" s="113">
        <v>1.4630110561097847</v>
      </c>
      <c r="M9" s="24">
        <v>1.5159848659999999E-7</v>
      </c>
    </row>
    <row r="10" spans="1:16" ht="15.75" x14ac:dyDescent="0.25">
      <c r="A10" s="61"/>
      <c r="B10" s="14"/>
      <c r="C10" s="14"/>
      <c r="D10" s="14"/>
      <c r="E10" s="14"/>
      <c r="F10" s="22"/>
      <c r="G10" s="23"/>
      <c r="H10" s="113"/>
      <c r="I10" s="113"/>
      <c r="J10" s="113"/>
      <c r="K10" s="113"/>
      <c r="L10" s="113"/>
      <c r="M10" s="24"/>
    </row>
    <row r="11" spans="1:16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M11" si="2">SUM(F12:F16)</f>
        <v>2.7999999999999998E-4</v>
      </c>
      <c r="G11" s="17">
        <f t="shared" ref="G11:K11" si="3">SUM(G12:G16)</f>
        <v>6.2618580180000003E-3</v>
      </c>
      <c r="H11" s="111">
        <f t="shared" si="3"/>
        <v>0.56112859154015993</v>
      </c>
      <c r="I11" s="111">
        <f t="shared" si="3"/>
        <v>0.89851189683024002</v>
      </c>
      <c r="J11" s="111">
        <f t="shared" si="3"/>
        <v>0.28067237859024002</v>
      </c>
      <c r="K11" s="111">
        <f t="shared" si="3"/>
        <v>0.22456526403023999</v>
      </c>
      <c r="L11" s="111">
        <f t="shared" si="2"/>
        <v>1.96487813099088</v>
      </c>
      <c r="M11" s="112">
        <f t="shared" si="2"/>
        <v>0</v>
      </c>
    </row>
    <row r="12" spans="1:16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113"/>
      <c r="I12" s="113"/>
      <c r="J12" s="113"/>
      <c r="K12" s="113"/>
      <c r="L12" s="113"/>
      <c r="M12" s="24"/>
    </row>
    <row r="13" spans="1:16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113"/>
      <c r="I13" s="113"/>
      <c r="J13" s="113"/>
      <c r="K13" s="113"/>
      <c r="L13" s="113"/>
      <c r="M13" s="24"/>
    </row>
    <row r="14" spans="1:16" ht="15.75" x14ac:dyDescent="0.25">
      <c r="A14" s="61" t="s">
        <v>26</v>
      </c>
      <c r="B14" s="14"/>
      <c r="C14" s="14"/>
      <c r="D14" s="14" t="s">
        <v>17</v>
      </c>
      <c r="E14" s="14"/>
      <c r="F14" s="22">
        <v>2.7999999999999998E-4</v>
      </c>
      <c r="G14" s="23">
        <v>6.2618580180000003E-3</v>
      </c>
      <c r="H14" s="113">
        <v>0.56112859154015993</v>
      </c>
      <c r="I14" s="113">
        <v>0.89851189683024002</v>
      </c>
      <c r="J14" s="113">
        <v>0.28067237859024002</v>
      </c>
      <c r="K14" s="113">
        <v>0.22456526403023999</v>
      </c>
      <c r="L14" s="113">
        <v>1.96487813099088</v>
      </c>
      <c r="M14" s="24">
        <v>0</v>
      </c>
    </row>
    <row r="15" spans="1:16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113"/>
      <c r="I15" s="113"/>
      <c r="J15" s="113"/>
      <c r="K15" s="113"/>
      <c r="L15" s="113"/>
      <c r="M15" s="24"/>
    </row>
    <row r="16" spans="1:16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113"/>
      <c r="I16" s="113"/>
      <c r="J16" s="113"/>
      <c r="K16" s="113"/>
      <c r="L16" s="113"/>
      <c r="M16" s="24"/>
    </row>
    <row r="17" spans="1:13" ht="15.75" x14ac:dyDescent="0.25">
      <c r="A17" s="61"/>
      <c r="B17" s="14"/>
      <c r="C17" s="14"/>
      <c r="D17" s="14"/>
      <c r="E17" s="14"/>
      <c r="F17" s="22"/>
      <c r="G17" s="23"/>
      <c r="H17" s="113"/>
      <c r="I17" s="113"/>
      <c r="J17" s="113"/>
      <c r="K17" s="113"/>
      <c r="L17" s="113"/>
      <c r="M17" s="24"/>
    </row>
    <row r="18" spans="1:13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M18" si="4">SUM(F19:F24)</f>
        <v>0</v>
      </c>
      <c r="G18" s="17">
        <f t="shared" ref="G18:K18" si="5">SUM(G19:G24)</f>
        <v>0.21904654225366807</v>
      </c>
      <c r="H18" s="111">
        <f t="shared" si="5"/>
        <v>5.3882253696397001E-2</v>
      </c>
      <c r="I18" s="111">
        <f t="shared" si="5"/>
        <v>0.43554810998083243</v>
      </c>
      <c r="J18" s="111">
        <f t="shared" si="5"/>
        <v>7.0870643723160404E-2</v>
      </c>
      <c r="K18" s="111">
        <f t="shared" si="5"/>
        <v>0.30272774560605625</v>
      </c>
      <c r="L18" s="111">
        <f t="shared" si="4"/>
        <v>0.86302851428046701</v>
      </c>
      <c r="M18" s="112">
        <f t="shared" si="4"/>
        <v>0</v>
      </c>
    </row>
    <row r="19" spans="1:13" ht="15.75" x14ac:dyDescent="0.25">
      <c r="A19" s="61" t="s">
        <v>31</v>
      </c>
      <c r="B19" s="14"/>
      <c r="C19" s="14"/>
      <c r="D19" s="14" t="s">
        <v>13</v>
      </c>
      <c r="E19" s="14"/>
      <c r="F19" s="22"/>
      <c r="G19" s="23">
        <v>6.2239310080059356E-3</v>
      </c>
      <c r="H19" s="113">
        <v>1.375328758104E-4</v>
      </c>
      <c r="I19" s="113">
        <v>9.4457568326031995E-3</v>
      </c>
      <c r="J19" s="113">
        <v>1.2971697653839999E-4</v>
      </c>
      <c r="K19" s="113">
        <v>1.2971697653839999E-4</v>
      </c>
      <c r="L19" s="113">
        <v>9.8426967101135996E-3</v>
      </c>
      <c r="M19" s="24"/>
    </row>
    <row r="20" spans="1:13" ht="15.75" x14ac:dyDescent="0.25">
      <c r="A20" s="61" t="s">
        <v>32</v>
      </c>
      <c r="B20" s="14"/>
      <c r="C20" s="14"/>
      <c r="D20" s="14" t="s">
        <v>15</v>
      </c>
      <c r="E20" s="14"/>
      <c r="F20" s="22"/>
      <c r="G20" s="23">
        <v>7.2113512597433413E-2</v>
      </c>
      <c r="H20" s="113">
        <v>6.7535062431364002E-3</v>
      </c>
      <c r="I20" s="113">
        <v>0.1177657753260198</v>
      </c>
      <c r="J20" s="113">
        <v>7.6537015181781E-3</v>
      </c>
      <c r="K20" s="113">
        <v>7.6537015181781E-3</v>
      </c>
      <c r="L20" s="113">
        <v>0.13982656262139861</v>
      </c>
      <c r="M20" s="24"/>
    </row>
    <row r="21" spans="1:13" ht="15.75" x14ac:dyDescent="0.25">
      <c r="A21" s="61" t="s">
        <v>33</v>
      </c>
      <c r="B21" s="14"/>
      <c r="C21" s="14"/>
      <c r="D21" s="14" t="s">
        <v>17</v>
      </c>
      <c r="E21" s="14"/>
      <c r="F21" s="22"/>
      <c r="G21" s="23">
        <v>8.062206420453976E-3</v>
      </c>
      <c r="H21" s="113">
        <v>1.0052145010643E-3</v>
      </c>
      <c r="I21" s="113">
        <v>1.3645001763030899E-2</v>
      </c>
      <c r="J21" s="113">
        <v>9.4812219079759997E-4</v>
      </c>
      <c r="K21" s="113">
        <v>9.4812219079759997E-4</v>
      </c>
      <c r="L21" s="113">
        <v>1.6546460339194099E-2</v>
      </c>
      <c r="M21" s="24"/>
    </row>
    <row r="22" spans="1:13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>
        <v>6.8022495130169497E-5</v>
      </c>
      <c r="H22" s="113">
        <v>1.7903821994792599E-2</v>
      </c>
      <c r="I22" s="113">
        <v>5.06369653190634E-2</v>
      </c>
      <c r="J22" s="113">
        <v>3.5610505779680397E-2</v>
      </c>
      <c r="K22" s="113">
        <v>0.26746760766257621</v>
      </c>
      <c r="L22" s="113">
        <v>0.37161890075611259</v>
      </c>
      <c r="M22" s="24"/>
    </row>
    <row r="23" spans="1:13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113"/>
      <c r="I23" s="113"/>
      <c r="J23" s="113"/>
      <c r="K23" s="113"/>
      <c r="L23" s="113"/>
      <c r="M23" s="24"/>
    </row>
    <row r="24" spans="1:13" ht="15.75" x14ac:dyDescent="0.25">
      <c r="A24" s="61" t="s">
        <v>36</v>
      </c>
      <c r="B24" s="14"/>
      <c r="C24" s="14"/>
      <c r="D24" s="14" t="s">
        <v>37</v>
      </c>
      <c r="E24" s="14"/>
      <c r="F24" s="22"/>
      <c r="G24" s="23">
        <v>0.13257886973264457</v>
      </c>
      <c r="H24" s="113">
        <v>2.8082178081593304E-2</v>
      </c>
      <c r="I24" s="113">
        <v>0.24405461074011514</v>
      </c>
      <c r="J24" s="113">
        <v>2.65285972579659E-2</v>
      </c>
      <c r="K24" s="113">
        <v>2.65285972579659E-2</v>
      </c>
      <c r="L24" s="113">
        <v>0.325193893853648</v>
      </c>
      <c r="M24" s="24"/>
    </row>
    <row r="25" spans="1:13" ht="15.75" x14ac:dyDescent="0.25">
      <c r="A25" s="61"/>
      <c r="B25" s="14"/>
      <c r="C25" s="14"/>
      <c r="D25" s="14"/>
      <c r="E25" s="14"/>
      <c r="F25" s="22"/>
      <c r="G25" s="23"/>
      <c r="H25" s="113"/>
      <c r="I25" s="113"/>
      <c r="J25" s="113"/>
      <c r="K25" s="113"/>
      <c r="L25" s="113"/>
      <c r="M25" s="24"/>
    </row>
    <row r="26" spans="1:13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M26" si="6">SUM(F27:F33)</f>
        <v>0</v>
      </c>
      <c r="G26" s="17">
        <f t="shared" ref="G26:K26" si="7">SUM(G27:G33)</f>
        <v>5.7926699999999998E-3</v>
      </c>
      <c r="H26" s="111">
        <f t="shared" si="7"/>
        <v>57.896410336000002</v>
      </c>
      <c r="I26" s="111">
        <f t="shared" si="7"/>
        <v>0.70749177600000002</v>
      </c>
      <c r="J26" s="111">
        <f t="shared" si="7"/>
        <v>0.2122475328</v>
      </c>
      <c r="K26" s="111">
        <f t="shared" si="7"/>
        <v>0.14149835520000001</v>
      </c>
      <c r="L26" s="111">
        <f t="shared" si="6"/>
        <v>58.957647999999999</v>
      </c>
      <c r="M26" s="112">
        <f t="shared" si="6"/>
        <v>0</v>
      </c>
    </row>
    <row r="27" spans="1:13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113"/>
      <c r="I27" s="113"/>
      <c r="J27" s="113"/>
      <c r="K27" s="113"/>
      <c r="L27" s="113"/>
      <c r="M27" s="24"/>
    </row>
    <row r="28" spans="1:13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113"/>
      <c r="I28" s="113"/>
      <c r="J28" s="113"/>
      <c r="K28" s="113"/>
      <c r="L28" s="113"/>
      <c r="M28" s="24"/>
    </row>
    <row r="29" spans="1:13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>
        <v>5.7926699999999998E-3</v>
      </c>
      <c r="H29" s="113"/>
      <c r="I29" s="113"/>
      <c r="J29" s="113"/>
      <c r="K29" s="113"/>
      <c r="L29" s="113"/>
      <c r="M29" s="24"/>
    </row>
    <row r="30" spans="1:13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113"/>
      <c r="I30" s="113"/>
      <c r="J30" s="113"/>
      <c r="K30" s="113"/>
      <c r="L30" s="113"/>
      <c r="M30" s="24"/>
    </row>
    <row r="31" spans="1:13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113"/>
      <c r="I31" s="113"/>
      <c r="J31" s="113"/>
      <c r="K31" s="113"/>
      <c r="L31" s="113"/>
      <c r="M31" s="24"/>
    </row>
    <row r="32" spans="1:13" ht="15.75" x14ac:dyDescent="0.25">
      <c r="A32" s="61" t="s">
        <v>46</v>
      </c>
      <c r="B32" s="14"/>
      <c r="C32" s="14"/>
      <c r="D32" s="14" t="s">
        <v>47</v>
      </c>
      <c r="E32" s="14"/>
      <c r="F32" s="22"/>
      <c r="G32" s="23"/>
      <c r="H32" s="113">
        <v>57.896410336000002</v>
      </c>
      <c r="I32" s="113">
        <v>0.70749177600000002</v>
      </c>
      <c r="J32" s="113">
        <v>0.2122475328</v>
      </c>
      <c r="K32" s="113">
        <v>0.14149835520000001</v>
      </c>
      <c r="L32" s="113">
        <v>58.957647999999999</v>
      </c>
      <c r="M32" s="24"/>
    </row>
    <row r="33" spans="1:16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113"/>
      <c r="I33" s="113"/>
      <c r="J33" s="113"/>
      <c r="K33" s="113"/>
      <c r="L33" s="113"/>
      <c r="M33" s="24"/>
    </row>
    <row r="34" spans="1:16" ht="15.75" x14ac:dyDescent="0.25">
      <c r="A34" s="61"/>
      <c r="B34" s="14"/>
      <c r="C34" s="14"/>
      <c r="D34" s="14"/>
      <c r="E34" s="14"/>
      <c r="F34" s="22"/>
      <c r="G34" s="23"/>
      <c r="H34" s="113"/>
      <c r="I34" s="113"/>
      <c r="J34" s="113"/>
      <c r="K34" s="113"/>
      <c r="L34" s="113"/>
      <c r="M34" s="24"/>
    </row>
    <row r="35" spans="1:16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M35" si="8">SUM(F36:F41)</f>
        <v>7.8299999999999995E-4</v>
      </c>
      <c r="G35" s="17">
        <f t="shared" ref="G35:K35" si="9">SUM(G36:G41)</f>
        <v>3.2894949795000003E-2</v>
      </c>
      <c r="H35" s="111">
        <f t="shared" si="9"/>
        <v>3.8135517094599996</v>
      </c>
      <c r="I35" s="111">
        <f t="shared" si="9"/>
        <v>5.0817123273899982</v>
      </c>
      <c r="J35" s="111">
        <f t="shared" si="9"/>
        <v>2.6658325765900011</v>
      </c>
      <c r="K35" s="111">
        <f t="shared" si="9"/>
        <v>1.80399518819</v>
      </c>
      <c r="L35" s="111">
        <f t="shared" si="8"/>
        <v>13.365091801630001</v>
      </c>
      <c r="M35" s="112">
        <f t="shared" si="8"/>
        <v>0</v>
      </c>
    </row>
    <row r="36" spans="1:16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113"/>
      <c r="I36" s="113"/>
      <c r="J36" s="113"/>
      <c r="K36" s="113"/>
      <c r="L36" s="113"/>
      <c r="M36" s="24"/>
    </row>
    <row r="37" spans="1:16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113"/>
      <c r="I37" s="113"/>
      <c r="J37" s="113"/>
      <c r="K37" s="113"/>
      <c r="L37" s="113"/>
      <c r="M37" s="24"/>
    </row>
    <row r="38" spans="1:16" ht="15.75" x14ac:dyDescent="0.25">
      <c r="A38" s="61" t="s">
        <v>54</v>
      </c>
      <c r="B38" s="14"/>
      <c r="C38" s="14"/>
      <c r="D38" s="14" t="s">
        <v>17</v>
      </c>
      <c r="E38" s="14"/>
      <c r="F38" s="22">
        <v>1.7799999999999999E-4</v>
      </c>
      <c r="G38" s="23">
        <v>2.9538670375000003E-2</v>
      </c>
      <c r="H38" s="113">
        <v>3.8053871348199997</v>
      </c>
      <c r="I38" s="113">
        <v>5.026458202229998</v>
      </c>
      <c r="J38" s="113">
        <v>2.6568832022300009</v>
      </c>
      <c r="K38" s="113">
        <v>1.7954632022300001</v>
      </c>
      <c r="L38" s="113">
        <v>13.28419174151</v>
      </c>
      <c r="M38" s="24"/>
    </row>
    <row r="39" spans="1:16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/>
      <c r="H39" s="113"/>
      <c r="I39" s="113"/>
      <c r="J39" s="113"/>
      <c r="K39" s="113"/>
      <c r="L39" s="113"/>
      <c r="M39" s="24"/>
    </row>
    <row r="40" spans="1:16" ht="15.75" x14ac:dyDescent="0.25">
      <c r="A40" s="61" t="s">
        <v>56</v>
      </c>
      <c r="B40" s="14"/>
      <c r="C40" s="14"/>
      <c r="D40" s="14" t="s">
        <v>21</v>
      </c>
      <c r="E40" s="14"/>
      <c r="F40" s="22">
        <v>5.5999999999999995E-4</v>
      </c>
      <c r="G40" s="23">
        <v>1.9535725200000003E-3</v>
      </c>
      <c r="H40" s="113">
        <v>6.4291632E-3</v>
      </c>
      <c r="I40" s="113">
        <v>5.0126723999999998E-2</v>
      </c>
      <c r="J40" s="113">
        <v>6.5851811999999999E-3</v>
      </c>
      <c r="K40" s="113">
        <v>6.2093448000000006E-3</v>
      </c>
      <c r="L40" s="113">
        <v>6.9350413199999988E-2</v>
      </c>
      <c r="M40" s="24">
        <v>0</v>
      </c>
    </row>
    <row r="41" spans="1:16" ht="15.75" x14ac:dyDescent="0.25">
      <c r="A41" s="61" t="s">
        <v>57</v>
      </c>
      <c r="B41" s="14"/>
      <c r="C41" s="14"/>
      <c r="D41" s="14" t="s">
        <v>58</v>
      </c>
      <c r="E41" s="14"/>
      <c r="F41" s="22">
        <v>4.4999999999999996E-5</v>
      </c>
      <c r="G41" s="23">
        <v>1.4027068999999997E-3</v>
      </c>
      <c r="H41" s="113">
        <v>1.73541144E-3</v>
      </c>
      <c r="I41" s="113">
        <v>5.1274011599999995E-3</v>
      </c>
      <c r="J41" s="113">
        <v>2.3641931599999999E-3</v>
      </c>
      <c r="K41" s="113">
        <v>2.3226411600000001E-3</v>
      </c>
      <c r="L41" s="113">
        <v>1.154964692E-2</v>
      </c>
      <c r="M41" s="24">
        <v>0</v>
      </c>
    </row>
    <row r="42" spans="1:16" ht="15.75" x14ac:dyDescent="0.25">
      <c r="A42" s="61"/>
      <c r="B42" s="14"/>
      <c r="C42" s="14"/>
      <c r="D42" s="14"/>
      <c r="E42" s="14"/>
      <c r="F42" s="22"/>
      <c r="G42" s="23"/>
      <c r="H42" s="113"/>
      <c r="I42" s="113"/>
      <c r="J42" s="113"/>
      <c r="K42" s="113"/>
      <c r="L42" s="113"/>
      <c r="M42" s="24"/>
    </row>
    <row r="43" spans="1:16" ht="19.5" thickBot="1" x14ac:dyDescent="0.35">
      <c r="A43" s="61"/>
      <c r="B43" s="25" t="s">
        <v>59</v>
      </c>
      <c r="C43" s="14"/>
      <c r="D43" s="25"/>
      <c r="E43" s="14"/>
      <c r="F43" s="26">
        <f t="shared" ref="F43:M43" si="10">SUM(F35,F26,F18,F11,F4)</f>
        <v>1.0629999999999999E-3</v>
      </c>
      <c r="G43" s="27">
        <f t="shared" ref="G43:K43" si="11">SUM(G35,G26,G18,G11,G4)</f>
        <v>4.0263998743872245</v>
      </c>
      <c r="H43" s="114">
        <f t="shared" si="11"/>
        <v>63.271072831232871</v>
      </c>
      <c r="I43" s="114">
        <f t="shared" si="11"/>
        <v>31.120123829245948</v>
      </c>
      <c r="J43" s="114">
        <f t="shared" si="11"/>
        <v>21.57440754829749</v>
      </c>
      <c r="K43" s="114">
        <f t="shared" si="11"/>
        <v>4.3195338837093074</v>
      </c>
      <c r="L43" s="114">
        <f t="shared" si="10"/>
        <v>120.28513996567233</v>
      </c>
      <c r="M43" s="28">
        <f t="shared" si="10"/>
        <v>2.0555761890810004E-3</v>
      </c>
      <c r="N43" s="29"/>
      <c r="O43" s="29"/>
    </row>
    <row r="44" spans="1:16" x14ac:dyDescent="0.2">
      <c r="A44" s="175"/>
      <c r="B44" s="30"/>
      <c r="C44" s="30"/>
      <c r="D44" s="30"/>
      <c r="E44" s="31"/>
      <c r="F44" s="31"/>
      <c r="G44" s="31"/>
      <c r="H44" s="31"/>
      <c r="I44" s="31"/>
      <c r="J44" s="31"/>
      <c r="K44" s="31"/>
      <c r="L44" s="31"/>
      <c r="M44" s="31"/>
    </row>
    <row r="45" spans="1:16" ht="13.5" thickBot="1" x14ac:dyDescent="0.25">
      <c r="A45" s="175"/>
      <c r="B45" s="30"/>
      <c r="C45" s="30"/>
      <c r="D45" s="30"/>
      <c r="E45" s="31"/>
      <c r="F45" s="31"/>
      <c r="G45" s="31"/>
      <c r="H45" s="31"/>
      <c r="I45" s="31"/>
      <c r="J45" s="31"/>
      <c r="K45" s="31"/>
      <c r="L45" s="31"/>
      <c r="M45" s="31"/>
    </row>
    <row r="46" spans="1:16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212"/>
      <c r="G46" s="199"/>
      <c r="H46" s="199"/>
      <c r="I46" s="199"/>
      <c r="J46" s="199"/>
      <c r="K46" s="199"/>
      <c r="L46" s="199"/>
      <c r="M46" s="200"/>
      <c r="N46" s="7"/>
      <c r="O46" s="7"/>
      <c r="P46" s="7"/>
    </row>
    <row r="47" spans="1:16" s="8" customFormat="1" ht="15.75" thickBot="1" x14ac:dyDescent="0.3">
      <c r="A47" s="174"/>
      <c r="B47" s="10"/>
      <c r="C47" s="10"/>
      <c r="D47" s="10"/>
      <c r="E47" s="9"/>
      <c r="F47" s="11" t="s">
        <v>910</v>
      </c>
      <c r="G47" s="12" t="s">
        <v>911</v>
      </c>
      <c r="H47" s="12" t="s">
        <v>966</v>
      </c>
      <c r="I47" s="12" t="s">
        <v>967</v>
      </c>
      <c r="J47" s="12" t="s">
        <v>964</v>
      </c>
      <c r="K47" s="12" t="s">
        <v>965</v>
      </c>
      <c r="L47" s="12" t="s">
        <v>912</v>
      </c>
      <c r="M47" s="13" t="s">
        <v>913</v>
      </c>
      <c r="N47" s="7"/>
      <c r="O47" s="7"/>
      <c r="P47" s="7"/>
    </row>
    <row r="48" spans="1:16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" si="12">SUM(F49:F54)</f>
        <v>1.1857999999999999E-2</v>
      </c>
      <c r="G48" s="17">
        <f t="shared" ref="G48:M48" si="13">SUM(G49:G54)</f>
        <v>0.58923854088713579</v>
      </c>
      <c r="H48" s="111">
        <f t="shared" si="13"/>
        <v>59.338081818236205</v>
      </c>
      <c r="I48" s="111">
        <f t="shared" si="13"/>
        <v>113.23419182788356</v>
      </c>
      <c r="J48" s="111">
        <f t="shared" si="13"/>
        <v>56.918886623623635</v>
      </c>
      <c r="K48" s="111">
        <f t="shared" si="13"/>
        <v>55.098197471717235</v>
      </c>
      <c r="L48" s="111">
        <f t="shared" si="13"/>
        <v>284.58935774146056</v>
      </c>
      <c r="M48" s="112">
        <f t="shared" si="13"/>
        <v>0.10315899999999999</v>
      </c>
    </row>
    <row r="49" spans="1:13" ht="15.75" x14ac:dyDescent="0.25">
      <c r="A49" s="61" t="s">
        <v>63</v>
      </c>
      <c r="B49" s="14"/>
      <c r="C49" s="14"/>
      <c r="D49" s="14" t="s">
        <v>13</v>
      </c>
      <c r="E49" s="33"/>
      <c r="F49" s="115"/>
      <c r="G49" s="116"/>
      <c r="H49" s="117"/>
      <c r="I49" s="117"/>
      <c r="J49" s="117"/>
      <c r="K49" s="117"/>
      <c r="L49" s="117"/>
      <c r="M49" s="118"/>
    </row>
    <row r="50" spans="1:13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113"/>
      <c r="I50" s="113"/>
      <c r="J50" s="113"/>
      <c r="K50" s="113"/>
      <c r="L50" s="113"/>
      <c r="M50" s="24"/>
    </row>
    <row r="51" spans="1:13" ht="15.75" x14ac:dyDescent="0.25">
      <c r="A51" s="61" t="s">
        <v>65</v>
      </c>
      <c r="B51" s="14"/>
      <c r="C51" s="14"/>
      <c r="D51" s="14" t="s">
        <v>17</v>
      </c>
      <c r="E51" s="33"/>
      <c r="F51" s="22">
        <v>1.1685999999999998E-2</v>
      </c>
      <c r="G51" s="23">
        <v>0.58735595280357622</v>
      </c>
      <c r="H51" s="113">
        <v>59.335569505234972</v>
      </c>
      <c r="I51" s="113">
        <v>113.21736209189383</v>
      </c>
      <c r="J51" s="113">
        <v>56.916113043652288</v>
      </c>
      <c r="K51" s="113">
        <v>55.095548189088795</v>
      </c>
      <c r="L51" s="113">
        <v>284.56459282986981</v>
      </c>
      <c r="M51" s="24">
        <v>0.10315899999999999</v>
      </c>
    </row>
    <row r="52" spans="1:13" ht="15.75" x14ac:dyDescent="0.25">
      <c r="A52" s="61" t="s">
        <v>66</v>
      </c>
      <c r="B52" s="14"/>
      <c r="C52" s="14"/>
      <c r="D52" s="14" t="s">
        <v>67</v>
      </c>
      <c r="E52" s="33"/>
      <c r="F52" s="22">
        <v>1.0899999999999994E-4</v>
      </c>
      <c r="G52" s="23">
        <v>1.3547625281363908E-3</v>
      </c>
      <c r="H52" s="113">
        <v>1.4552906970729631E-3</v>
      </c>
      <c r="I52" s="113">
        <v>8.6814404718465622E-3</v>
      </c>
      <c r="J52" s="113">
        <v>1.567851264525272E-3</v>
      </c>
      <c r="K52" s="113">
        <v>1.4608799982497634E-3</v>
      </c>
      <c r="L52" s="113">
        <v>1.3165462431694565E-2</v>
      </c>
      <c r="M52" s="24">
        <v>0</v>
      </c>
    </row>
    <row r="53" spans="1:13" ht="15.75" x14ac:dyDescent="0.25">
      <c r="A53" s="61" t="s">
        <v>68</v>
      </c>
      <c r="B53" s="14"/>
      <c r="C53" s="14"/>
      <c r="D53" s="14" t="s">
        <v>21</v>
      </c>
      <c r="E53" s="33"/>
      <c r="F53" s="22">
        <v>6.2999999999999973E-5</v>
      </c>
      <c r="G53" s="23">
        <v>5.2782555542324418E-4</v>
      </c>
      <c r="H53" s="113">
        <v>1.0570223041593688E-3</v>
      </c>
      <c r="I53" s="113">
        <v>8.1482955178885045E-3</v>
      </c>
      <c r="J53" s="113">
        <v>1.2057287068202721E-3</v>
      </c>
      <c r="K53" s="113">
        <v>1.1884026301912298E-3</v>
      </c>
      <c r="L53" s="113">
        <v>1.1599449159059336E-2</v>
      </c>
      <c r="M53" s="24">
        <v>0</v>
      </c>
    </row>
    <row r="54" spans="1:13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113"/>
      <c r="I54" s="113"/>
      <c r="J54" s="113"/>
      <c r="K54" s="113"/>
      <c r="L54" s="113"/>
      <c r="M54" s="24"/>
    </row>
    <row r="55" spans="1:13" ht="15.75" x14ac:dyDescent="0.25">
      <c r="A55" s="61"/>
      <c r="B55" s="14"/>
      <c r="C55" s="14"/>
      <c r="D55" s="14"/>
      <c r="E55" s="33"/>
      <c r="F55" s="22"/>
      <c r="G55" s="23"/>
      <c r="H55" s="113"/>
      <c r="I55" s="113"/>
      <c r="J55" s="113"/>
      <c r="K55" s="113"/>
      <c r="L55" s="113"/>
      <c r="M55" s="24"/>
    </row>
    <row r="56" spans="1:13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" si="14">SUM(F57:F61)</f>
        <v>0.42410000000000014</v>
      </c>
      <c r="G56" s="17">
        <f t="shared" ref="G56:M56" si="15">SUM(G57:G61)</f>
        <v>57.570196538501776</v>
      </c>
      <c r="H56" s="111">
        <f t="shared" si="15"/>
        <v>12532.129966729071</v>
      </c>
      <c r="I56" s="111">
        <f t="shared" si="15"/>
        <v>11573.090357105619</v>
      </c>
      <c r="J56" s="111">
        <f t="shared" si="15"/>
        <v>4441.1108265776256</v>
      </c>
      <c r="K56" s="111">
        <f t="shared" si="15"/>
        <v>6518.1033956656229</v>
      </c>
      <c r="L56" s="111">
        <f t="shared" si="15"/>
        <v>35064.434546077951</v>
      </c>
      <c r="M56" s="112">
        <f t="shared" si="15"/>
        <v>2.0674319999999988</v>
      </c>
    </row>
    <row r="57" spans="1:13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113"/>
      <c r="I57" s="113"/>
      <c r="J57" s="113"/>
      <c r="K57" s="113"/>
      <c r="L57" s="113"/>
      <c r="M57" s="24"/>
    </row>
    <row r="58" spans="1:13" ht="15.75" x14ac:dyDescent="0.25">
      <c r="A58" s="61" t="s">
        <v>75</v>
      </c>
      <c r="B58" s="14"/>
      <c r="C58" s="14"/>
      <c r="D58" s="14" t="s">
        <v>17</v>
      </c>
      <c r="E58" s="33"/>
      <c r="F58" s="22">
        <v>0.13249400000000006</v>
      </c>
      <c r="G58" s="23">
        <v>16.784236063471788</v>
      </c>
      <c r="H58" s="113">
        <v>5475.1881301690819</v>
      </c>
      <c r="I58" s="113">
        <v>5099.3668541456263</v>
      </c>
      <c r="J58" s="113">
        <v>1991.5938254576297</v>
      </c>
      <c r="K58" s="113">
        <v>2377.2532271056293</v>
      </c>
      <c r="L58" s="113">
        <v>14943.402036877973</v>
      </c>
      <c r="M58" s="24">
        <v>2.064252999999999</v>
      </c>
    </row>
    <row r="59" spans="1:13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113"/>
      <c r="I59" s="113"/>
      <c r="J59" s="113"/>
      <c r="K59" s="113"/>
      <c r="L59" s="113"/>
      <c r="M59" s="24"/>
    </row>
    <row r="60" spans="1:13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113"/>
      <c r="I60" s="113"/>
      <c r="J60" s="113"/>
      <c r="K60" s="113"/>
      <c r="L60" s="113"/>
      <c r="M60" s="24"/>
    </row>
    <row r="61" spans="1:13" ht="15.75" x14ac:dyDescent="0.25">
      <c r="A61" s="61" t="s">
        <v>78</v>
      </c>
      <c r="B61" s="14"/>
      <c r="C61" s="14"/>
      <c r="D61" s="14" t="s">
        <v>79</v>
      </c>
      <c r="E61" s="33"/>
      <c r="F61" s="22">
        <v>0.29160600000000009</v>
      </c>
      <c r="G61" s="23">
        <v>40.785960475029988</v>
      </c>
      <c r="H61" s="113">
        <v>7056.9418365599895</v>
      </c>
      <c r="I61" s="113">
        <v>6473.7235029599924</v>
      </c>
      <c r="J61" s="113">
        <v>2449.5170011199962</v>
      </c>
      <c r="K61" s="113">
        <v>4140.850168559994</v>
      </c>
      <c r="L61" s="113">
        <v>20121.032509199977</v>
      </c>
      <c r="M61" s="24">
        <v>3.1789999999999987E-3</v>
      </c>
    </row>
    <row r="62" spans="1:13" ht="15.75" x14ac:dyDescent="0.25">
      <c r="A62" s="61"/>
      <c r="B62" s="14"/>
      <c r="C62" s="14"/>
      <c r="D62" s="14"/>
      <c r="E62" s="33"/>
      <c r="F62" s="22"/>
      <c r="G62" s="23"/>
      <c r="H62" s="113"/>
      <c r="I62" s="113"/>
      <c r="J62" s="113"/>
      <c r="K62" s="113"/>
      <c r="L62" s="113"/>
      <c r="M62" s="24"/>
    </row>
    <row r="63" spans="1:13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" si="16">SUM(F64:F68)</f>
        <v>3.8189999999999995E-3</v>
      </c>
      <c r="G63" s="17">
        <f t="shared" ref="G63:M63" si="17">SUM(G64:G68)</f>
        <v>2.4328830751335705E-2</v>
      </c>
      <c r="H63" s="111">
        <f t="shared" si="17"/>
        <v>0.39528607535427623</v>
      </c>
      <c r="I63" s="111">
        <f t="shared" si="17"/>
        <v>0.97741840541892744</v>
      </c>
      <c r="J63" s="111">
        <f t="shared" si="17"/>
        <v>0.39336600888609424</v>
      </c>
      <c r="K63" s="111">
        <f t="shared" si="17"/>
        <v>0.39004046672169068</v>
      </c>
      <c r="L63" s="111">
        <f t="shared" si="17"/>
        <v>2.1561109563809886</v>
      </c>
      <c r="M63" s="112">
        <f t="shared" si="17"/>
        <v>6.1478999999999999E-2</v>
      </c>
    </row>
    <row r="64" spans="1:13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113"/>
      <c r="I64" s="113"/>
      <c r="J64" s="113"/>
      <c r="K64" s="113"/>
      <c r="L64" s="113"/>
      <c r="M64" s="24"/>
    </row>
    <row r="65" spans="1:16" ht="15.75" x14ac:dyDescent="0.25">
      <c r="A65" s="61" t="s">
        <v>83</v>
      </c>
      <c r="B65" s="14"/>
      <c r="C65" s="14"/>
      <c r="D65" s="14" t="s">
        <v>17</v>
      </c>
      <c r="E65" s="33"/>
      <c r="F65" s="22">
        <v>2.2099999999999998E-4</v>
      </c>
      <c r="G65" s="23">
        <v>5.5406394575383457E-3</v>
      </c>
      <c r="H65" s="113">
        <v>0.36421242499244294</v>
      </c>
      <c r="I65" s="113">
        <v>0.73210011308866441</v>
      </c>
      <c r="J65" s="113">
        <v>0.36556326908866443</v>
      </c>
      <c r="K65" s="113">
        <v>0.36550863748866441</v>
      </c>
      <c r="L65" s="113">
        <v>1.827384444658436</v>
      </c>
      <c r="M65" s="24">
        <v>6.1478999999999999E-2</v>
      </c>
    </row>
    <row r="66" spans="1:16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113"/>
      <c r="I66" s="113"/>
      <c r="J66" s="113"/>
      <c r="K66" s="113"/>
      <c r="L66" s="113"/>
      <c r="M66" s="24"/>
    </row>
    <row r="67" spans="1:16" ht="15.75" x14ac:dyDescent="0.25">
      <c r="A67" s="61" t="s">
        <v>85</v>
      </c>
      <c r="B67" s="14"/>
      <c r="C67" s="14"/>
      <c r="D67" s="14" t="s">
        <v>21</v>
      </c>
      <c r="E67" s="33"/>
      <c r="F67" s="22">
        <v>3.5979999999999996E-3</v>
      </c>
      <c r="G67" s="23">
        <v>1.8788191293797361E-2</v>
      </c>
      <c r="H67" s="113">
        <v>3.1073650361833315E-2</v>
      </c>
      <c r="I67" s="113">
        <v>0.24531829233026306</v>
      </c>
      <c r="J67" s="113">
        <v>2.7802739797429813E-2</v>
      </c>
      <c r="K67" s="113">
        <v>2.4531829233026298E-2</v>
      </c>
      <c r="L67" s="113">
        <v>0.32872651172255252</v>
      </c>
      <c r="M67" s="24">
        <v>0</v>
      </c>
    </row>
    <row r="68" spans="1:16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113"/>
      <c r="I68" s="113"/>
      <c r="J68" s="113"/>
      <c r="K68" s="113"/>
      <c r="L68" s="113"/>
      <c r="M68" s="24"/>
    </row>
    <row r="69" spans="1:16" ht="15.75" x14ac:dyDescent="0.25">
      <c r="A69" s="61"/>
      <c r="B69" s="14"/>
      <c r="C69" s="14"/>
      <c r="D69" s="14"/>
      <c r="E69" s="33"/>
      <c r="F69" s="22"/>
      <c r="G69" s="23"/>
      <c r="H69" s="113"/>
      <c r="I69" s="113"/>
      <c r="J69" s="113"/>
      <c r="K69" s="113"/>
      <c r="L69" s="113"/>
      <c r="M69" s="24"/>
    </row>
    <row r="70" spans="1:16" ht="19.5" thickBot="1" x14ac:dyDescent="0.35">
      <c r="A70" s="61"/>
      <c r="B70" s="25" t="s">
        <v>87</v>
      </c>
      <c r="C70" s="14"/>
      <c r="D70" s="14"/>
      <c r="E70" s="33"/>
      <c r="F70" s="26">
        <f t="shared" ref="F70" si="18">SUM(F63,F56,F48)</f>
        <v>0.43977700000000014</v>
      </c>
      <c r="G70" s="27">
        <f t="shared" ref="G70:M70" si="19">SUM(G63,G56,G48)</f>
        <v>58.18376391014025</v>
      </c>
      <c r="H70" s="114">
        <f t="shared" si="19"/>
        <v>12591.863334622662</v>
      </c>
      <c r="I70" s="114">
        <f t="shared" si="19"/>
        <v>11687.301967338921</v>
      </c>
      <c r="J70" s="114">
        <f t="shared" si="19"/>
        <v>4498.4230792101353</v>
      </c>
      <c r="K70" s="114">
        <f t="shared" si="19"/>
        <v>6573.5916336040618</v>
      </c>
      <c r="L70" s="114">
        <f t="shared" si="19"/>
        <v>35351.180014775797</v>
      </c>
      <c r="M70" s="28">
        <f t="shared" si="19"/>
        <v>2.2320699999999984</v>
      </c>
      <c r="N70" s="29"/>
      <c r="O70" s="29"/>
    </row>
    <row r="71" spans="1:16" ht="15.75" x14ac:dyDescent="0.25">
      <c r="A71" s="61"/>
      <c r="B71" s="14"/>
      <c r="C71" s="14"/>
      <c r="D71" s="14"/>
      <c r="E71" s="37"/>
      <c r="F71" s="37"/>
      <c r="G71" s="37"/>
      <c r="H71" s="37"/>
      <c r="I71" s="37"/>
      <c r="J71" s="37"/>
      <c r="K71" s="37"/>
      <c r="L71" s="37"/>
      <c r="M71" s="119"/>
    </row>
    <row r="72" spans="1:16" ht="16.5" thickBot="1" x14ac:dyDescent="0.3">
      <c r="A72" s="61"/>
      <c r="B72" s="14"/>
      <c r="C72" s="14"/>
      <c r="D72" s="14"/>
      <c r="E72" s="37"/>
      <c r="F72" s="37"/>
      <c r="G72" s="37"/>
      <c r="H72" s="37"/>
      <c r="I72" s="37"/>
      <c r="J72" s="37"/>
      <c r="K72" s="37"/>
      <c r="L72" s="37"/>
      <c r="M72" s="119"/>
    </row>
    <row r="73" spans="1:16" ht="28.5" customHeight="1" thickBot="1" x14ac:dyDescent="0.3">
      <c r="A73" s="5">
        <v>3</v>
      </c>
      <c r="B73" s="195" t="s">
        <v>88</v>
      </c>
      <c r="C73" s="196"/>
      <c r="D73" s="197"/>
      <c r="E73" s="6"/>
      <c r="F73" s="213"/>
      <c r="G73" s="214"/>
      <c r="H73" s="214"/>
      <c r="I73" s="214"/>
      <c r="J73" s="214"/>
      <c r="K73" s="214"/>
      <c r="L73" s="214"/>
      <c r="M73" s="215"/>
    </row>
    <row r="74" spans="1:16" s="8" customFormat="1" ht="15.75" thickBot="1" x14ac:dyDescent="0.3">
      <c r="A74" s="174"/>
      <c r="B74" s="10"/>
      <c r="C74" s="10"/>
      <c r="D74" s="10"/>
      <c r="E74" s="9"/>
      <c r="F74" s="11" t="s">
        <v>910</v>
      </c>
      <c r="G74" s="12" t="s">
        <v>911</v>
      </c>
      <c r="H74" s="12" t="s">
        <v>966</v>
      </c>
      <c r="I74" s="12" t="s">
        <v>967</v>
      </c>
      <c r="J74" s="12" t="s">
        <v>964</v>
      </c>
      <c r="K74" s="12" t="s">
        <v>965</v>
      </c>
      <c r="L74" s="12" t="s">
        <v>912</v>
      </c>
      <c r="M74" s="13" t="s">
        <v>913</v>
      </c>
      <c r="N74" s="7"/>
      <c r="O74" s="7"/>
      <c r="P74" s="7"/>
    </row>
    <row r="75" spans="1:16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" si="20">SUM(F76:F81)</f>
        <v>0.32508145835533292</v>
      </c>
      <c r="G75" s="17">
        <f t="shared" ref="G75:M75" si="21">SUM(G76:G81)</f>
        <v>6.7235740155323063</v>
      </c>
      <c r="H75" s="111">
        <f t="shared" si="21"/>
        <v>546.8824206594752</v>
      </c>
      <c r="I75" s="111">
        <f t="shared" si="21"/>
        <v>817.01701033610311</v>
      </c>
      <c r="J75" s="111">
        <f t="shared" si="21"/>
        <v>330.88935132652642</v>
      </c>
      <c r="K75" s="111">
        <f t="shared" si="21"/>
        <v>264.09634819488645</v>
      </c>
      <c r="L75" s="111">
        <f t="shared" si="21"/>
        <v>1958.8851306361043</v>
      </c>
      <c r="M75" s="112">
        <f t="shared" si="21"/>
        <v>2.2977600293020015</v>
      </c>
    </row>
    <row r="76" spans="1:16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120"/>
      <c r="I76" s="120"/>
      <c r="J76" s="120"/>
      <c r="K76" s="120"/>
      <c r="L76" s="120"/>
      <c r="M76" s="40"/>
    </row>
    <row r="77" spans="1:16" ht="15.75" x14ac:dyDescent="0.25">
      <c r="A77" s="61" t="s">
        <v>92</v>
      </c>
      <c r="B77" s="14"/>
      <c r="C77" s="14"/>
      <c r="D77" s="14" t="s">
        <v>15</v>
      </c>
      <c r="E77" s="33"/>
      <c r="F77" s="38">
        <v>0.16644423830324162</v>
      </c>
      <c r="G77" s="39">
        <v>1.2220910853905012</v>
      </c>
      <c r="H77" s="120">
        <v>24.694849619787981</v>
      </c>
      <c r="I77" s="120">
        <v>1.2793393697776398</v>
      </c>
      <c r="J77" s="120">
        <v>0.60612365002689605</v>
      </c>
      <c r="K77" s="120">
        <v>0.92854814600866653</v>
      </c>
      <c r="L77" s="120">
        <v>27.508860893036655</v>
      </c>
      <c r="M77" s="40">
        <v>7.7160954128276296E-2</v>
      </c>
    </row>
    <row r="78" spans="1:16" ht="15.75" x14ac:dyDescent="0.25">
      <c r="A78" s="61" t="s">
        <v>93</v>
      </c>
      <c r="B78" s="14"/>
      <c r="C78" s="14"/>
      <c r="D78" s="14" t="s">
        <v>17</v>
      </c>
      <c r="E78" s="33"/>
      <c r="F78" s="38">
        <v>0.15532408013089127</v>
      </c>
      <c r="G78" s="39">
        <v>5.3716993349364053</v>
      </c>
      <c r="H78" s="120">
        <v>522.1030114596964</v>
      </c>
      <c r="I78" s="120">
        <v>815.27397665045032</v>
      </c>
      <c r="J78" s="120">
        <v>330.17626083884232</v>
      </c>
      <c r="K78" s="120">
        <v>263.06186451421257</v>
      </c>
      <c r="L78" s="120">
        <v>1930.6151134748793</v>
      </c>
      <c r="M78" s="40">
        <v>2.2205990745001354</v>
      </c>
    </row>
    <row r="79" spans="1:16" ht="15.75" x14ac:dyDescent="0.25">
      <c r="A79" s="61" t="s">
        <v>94</v>
      </c>
      <c r="B79" s="14"/>
      <c r="C79" s="14"/>
      <c r="D79" s="14" t="s">
        <v>19</v>
      </c>
      <c r="E79" s="33"/>
      <c r="F79" s="38">
        <v>2.1609999999999997E-3</v>
      </c>
      <c r="G79" s="39">
        <v>8.707627389E-2</v>
      </c>
      <c r="H79" s="120">
        <v>4.9279342516800002E-2</v>
      </c>
      <c r="I79" s="120">
        <v>0.19495036397519996</v>
      </c>
      <c r="J79" s="120">
        <v>6.2463371575200009E-2</v>
      </c>
      <c r="K79" s="120">
        <v>6.0471085975199998E-2</v>
      </c>
      <c r="L79" s="120">
        <v>0.36716416404239993</v>
      </c>
      <c r="M79" s="40">
        <v>0</v>
      </c>
    </row>
    <row r="80" spans="1:16" ht="15.75" x14ac:dyDescent="0.25">
      <c r="A80" s="61" t="s">
        <v>95</v>
      </c>
      <c r="B80" s="14"/>
      <c r="C80" s="14"/>
      <c r="D80" s="14" t="s">
        <v>21</v>
      </c>
      <c r="E80" s="33"/>
      <c r="F80" s="38">
        <v>1.1521399212000003E-3</v>
      </c>
      <c r="G80" s="39">
        <v>4.2707321315400004E-2</v>
      </c>
      <c r="H80" s="120">
        <v>3.5280237473999991E-2</v>
      </c>
      <c r="I80" s="120">
        <v>0.2687439519</v>
      </c>
      <c r="J80" s="120">
        <v>4.4503466081999982E-2</v>
      </c>
      <c r="K80" s="120">
        <v>4.5464448690000006E-2</v>
      </c>
      <c r="L80" s="120">
        <v>0.39399210414600011</v>
      </c>
      <c r="M80" s="40">
        <v>6.7358979999999999E-10</v>
      </c>
    </row>
    <row r="81" spans="1:13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120"/>
      <c r="I81" s="120"/>
      <c r="J81" s="120"/>
      <c r="K81" s="120"/>
      <c r="L81" s="120"/>
      <c r="M81" s="40"/>
    </row>
    <row r="82" spans="1:13" ht="15" x14ac:dyDescent="0.25">
      <c r="A82" s="175"/>
      <c r="B82" s="30"/>
      <c r="C82" s="30"/>
      <c r="D82" s="30"/>
      <c r="E82" s="30"/>
      <c r="F82" s="38"/>
      <c r="G82" s="39"/>
      <c r="H82" s="120"/>
      <c r="I82" s="120"/>
      <c r="J82" s="120"/>
      <c r="K82" s="120"/>
      <c r="L82" s="120"/>
      <c r="M82" s="40"/>
    </row>
    <row r="83" spans="1:13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" si="22">SUM(F84:F86)</f>
        <v>0</v>
      </c>
      <c r="G83" s="17">
        <f t="shared" ref="G83:M83" si="23">SUM(G84:G86)</f>
        <v>3.5889645250000001E-3</v>
      </c>
      <c r="H83" s="111">
        <f t="shared" si="23"/>
        <v>0</v>
      </c>
      <c r="I83" s="111">
        <f t="shared" si="23"/>
        <v>0</v>
      </c>
      <c r="J83" s="111">
        <f t="shared" si="23"/>
        <v>0</v>
      </c>
      <c r="K83" s="111">
        <f t="shared" si="23"/>
        <v>0</v>
      </c>
      <c r="L83" s="111">
        <f t="shared" si="23"/>
        <v>0</v>
      </c>
      <c r="M83" s="112">
        <f t="shared" si="23"/>
        <v>0</v>
      </c>
    </row>
    <row r="84" spans="1:13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120"/>
      <c r="I84" s="120"/>
      <c r="J84" s="120"/>
      <c r="K84" s="120"/>
      <c r="L84" s="120"/>
      <c r="M84" s="40"/>
    </row>
    <row r="85" spans="1:13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120"/>
      <c r="I85" s="120"/>
      <c r="J85" s="120"/>
      <c r="K85" s="120"/>
      <c r="L85" s="120"/>
      <c r="M85" s="40"/>
    </row>
    <row r="86" spans="1:13" ht="15.75" x14ac:dyDescent="0.25">
      <c r="A86" s="61" t="s">
        <v>103</v>
      </c>
      <c r="B86" s="14"/>
      <c r="C86" s="14"/>
      <c r="D86" s="14" t="s">
        <v>104</v>
      </c>
      <c r="E86" s="33"/>
      <c r="F86" s="38"/>
      <c r="G86" s="39">
        <v>3.5889645250000001E-3</v>
      </c>
      <c r="H86" s="120"/>
      <c r="I86" s="120"/>
      <c r="J86" s="120"/>
      <c r="K86" s="120"/>
      <c r="L86" s="120"/>
      <c r="M86" s="40"/>
    </row>
    <row r="87" spans="1:13" ht="15.75" x14ac:dyDescent="0.25">
      <c r="A87" s="61"/>
      <c r="B87" s="14"/>
      <c r="C87" s="14"/>
      <c r="D87" s="14"/>
      <c r="E87" s="33"/>
      <c r="F87" s="38"/>
      <c r="G87" s="39"/>
      <c r="H87" s="120"/>
      <c r="I87" s="120"/>
      <c r="J87" s="120"/>
      <c r="K87" s="120"/>
      <c r="L87" s="120"/>
      <c r="M87" s="40"/>
    </row>
    <row r="88" spans="1:13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" si="24">SUM(F89:F114)</f>
        <v>0.111084</v>
      </c>
      <c r="G88" s="17">
        <f t="shared" ref="G88:M88" si="25">SUM(G89:G114)</f>
        <v>1.8711457866186203</v>
      </c>
      <c r="H88" s="111">
        <f t="shared" si="25"/>
        <v>1.9358251582437787</v>
      </c>
      <c r="I88" s="111">
        <f t="shared" si="25"/>
        <v>7.3762399374527829</v>
      </c>
      <c r="J88" s="111">
        <f t="shared" si="25"/>
        <v>2.0450134574527761</v>
      </c>
      <c r="K88" s="111">
        <f t="shared" si="25"/>
        <v>1.1917662655013255</v>
      </c>
      <c r="L88" s="111">
        <f t="shared" si="25"/>
        <v>12.548844831622638</v>
      </c>
      <c r="M88" s="112">
        <f t="shared" si="25"/>
        <v>1.4853179999999997</v>
      </c>
    </row>
    <row r="89" spans="1:13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120"/>
      <c r="I89" s="120"/>
      <c r="J89" s="120"/>
      <c r="K89" s="120"/>
      <c r="L89" s="120"/>
      <c r="M89" s="40"/>
    </row>
    <row r="90" spans="1:13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>
        <v>2.0180212453734799E-4</v>
      </c>
      <c r="H90" s="120"/>
      <c r="I90" s="120"/>
      <c r="J90" s="120"/>
      <c r="K90" s="120"/>
      <c r="L90" s="120"/>
      <c r="M90" s="40"/>
    </row>
    <row r="91" spans="1:13" ht="15.75" x14ac:dyDescent="0.25">
      <c r="A91" s="61" t="s">
        <v>111</v>
      </c>
      <c r="B91" s="14"/>
      <c r="C91" s="14"/>
      <c r="D91" s="14" t="s">
        <v>112</v>
      </c>
      <c r="E91" s="33"/>
      <c r="F91" s="38"/>
      <c r="G91" s="39">
        <v>0.67930115111999989</v>
      </c>
      <c r="H91" s="120"/>
      <c r="I91" s="120"/>
      <c r="J91" s="120"/>
      <c r="K91" s="120"/>
      <c r="L91" s="120"/>
      <c r="M91" s="40"/>
    </row>
    <row r="92" spans="1:13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120"/>
      <c r="I92" s="120"/>
      <c r="J92" s="120"/>
      <c r="K92" s="120"/>
      <c r="L92" s="120"/>
      <c r="M92" s="40"/>
    </row>
    <row r="93" spans="1:13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120"/>
      <c r="I93" s="120"/>
      <c r="J93" s="120"/>
      <c r="K93" s="120"/>
      <c r="L93" s="120"/>
      <c r="M93" s="40"/>
    </row>
    <row r="94" spans="1:13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120"/>
      <c r="I94" s="120"/>
      <c r="J94" s="120"/>
      <c r="K94" s="120"/>
      <c r="L94" s="120"/>
      <c r="M94" s="121"/>
    </row>
    <row r="95" spans="1:13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120"/>
      <c r="I95" s="120"/>
      <c r="J95" s="120"/>
      <c r="K95" s="120"/>
      <c r="L95" s="120"/>
      <c r="M95" s="40"/>
    </row>
    <row r="96" spans="1:13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120"/>
      <c r="I96" s="120"/>
      <c r="J96" s="120"/>
      <c r="K96" s="120"/>
      <c r="L96" s="120"/>
      <c r="M96" s="121"/>
    </row>
    <row r="97" spans="1:13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120"/>
      <c r="I97" s="120"/>
      <c r="J97" s="120"/>
      <c r="K97" s="120"/>
      <c r="L97" s="120"/>
      <c r="M97" s="121"/>
    </row>
    <row r="98" spans="1:13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120"/>
      <c r="I98" s="120"/>
      <c r="J98" s="120"/>
      <c r="K98" s="120"/>
      <c r="L98" s="120"/>
      <c r="M98" s="40"/>
    </row>
    <row r="99" spans="1:13" ht="15.75" x14ac:dyDescent="0.25">
      <c r="A99" s="61" t="s">
        <v>127</v>
      </c>
      <c r="B99" s="14"/>
      <c r="C99" s="14"/>
      <c r="D99" s="14" t="s">
        <v>128</v>
      </c>
      <c r="E99" s="33"/>
      <c r="F99" s="38">
        <v>0.111084</v>
      </c>
      <c r="G99" s="39">
        <v>0.88103668661361423</v>
      </c>
      <c r="H99" s="120">
        <v>1.5697396000000015</v>
      </c>
      <c r="I99" s="120">
        <v>6.761955200000008</v>
      </c>
      <c r="J99" s="120">
        <v>1.8595376800000016</v>
      </c>
      <c r="K99" s="120">
        <v>1.0384431200000013</v>
      </c>
      <c r="L99" s="120">
        <v>11.229675600000007</v>
      </c>
      <c r="M99" s="40">
        <v>1.4853179999999997</v>
      </c>
    </row>
    <row r="100" spans="1:13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120"/>
      <c r="I100" s="120"/>
      <c r="J100" s="120"/>
      <c r="K100" s="120"/>
      <c r="L100" s="120"/>
      <c r="M100" s="40"/>
    </row>
    <row r="101" spans="1:13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120"/>
      <c r="I101" s="120"/>
      <c r="J101" s="120"/>
      <c r="K101" s="120"/>
      <c r="L101" s="120"/>
      <c r="M101" s="40"/>
    </row>
    <row r="102" spans="1:13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120"/>
      <c r="I102" s="120"/>
      <c r="J102" s="120"/>
      <c r="K102" s="120"/>
      <c r="L102" s="120"/>
      <c r="M102" s="121"/>
    </row>
    <row r="103" spans="1:13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120"/>
      <c r="I103" s="120"/>
      <c r="J103" s="120"/>
      <c r="K103" s="120"/>
      <c r="L103" s="120"/>
      <c r="M103" s="121"/>
    </row>
    <row r="104" spans="1:13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120"/>
      <c r="I104" s="120"/>
      <c r="J104" s="120"/>
      <c r="K104" s="120"/>
      <c r="L104" s="120"/>
      <c r="M104" s="121"/>
    </row>
    <row r="105" spans="1:13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120"/>
      <c r="I105" s="120"/>
      <c r="J105" s="120"/>
      <c r="K105" s="120"/>
      <c r="L105" s="120"/>
      <c r="M105" s="121"/>
    </row>
    <row r="106" spans="1:13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120"/>
      <c r="I106" s="120"/>
      <c r="J106" s="120"/>
      <c r="K106" s="120"/>
      <c r="L106" s="120"/>
      <c r="M106" s="121"/>
    </row>
    <row r="107" spans="1:13" ht="15.75" x14ac:dyDescent="0.25">
      <c r="A107" s="61" t="s">
        <v>143</v>
      </c>
      <c r="B107" s="14"/>
      <c r="C107" s="14"/>
      <c r="D107" s="14" t="s">
        <v>144</v>
      </c>
      <c r="E107" s="33"/>
      <c r="F107" s="38"/>
      <c r="G107" s="39">
        <v>0.30351708764999996</v>
      </c>
      <c r="H107" s="120">
        <v>0.36598844999999997</v>
      </c>
      <c r="I107" s="120">
        <v>0.60747936000000002</v>
      </c>
      <c r="J107" s="120">
        <v>0.17867039999999995</v>
      </c>
      <c r="K107" s="120">
        <v>0.14293631999999998</v>
      </c>
      <c r="L107" s="120">
        <v>1.2950745300000004</v>
      </c>
      <c r="M107" s="121"/>
    </row>
    <row r="108" spans="1:13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>
        <v>2.6263175400000004E-3</v>
      </c>
      <c r="H108" s="120"/>
      <c r="I108" s="120"/>
      <c r="J108" s="120"/>
      <c r="K108" s="120"/>
      <c r="L108" s="120"/>
      <c r="M108" s="121"/>
    </row>
    <row r="109" spans="1:13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>
        <v>6.7619307E-4</v>
      </c>
      <c r="H109" s="120"/>
      <c r="I109" s="120"/>
      <c r="J109" s="120"/>
      <c r="K109" s="120"/>
      <c r="L109" s="120"/>
      <c r="M109" s="121"/>
    </row>
    <row r="110" spans="1:13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120"/>
      <c r="I110" s="120"/>
      <c r="J110" s="120"/>
      <c r="K110" s="120"/>
      <c r="L110" s="120"/>
      <c r="M110" s="121"/>
    </row>
    <row r="111" spans="1:13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120"/>
      <c r="I111" s="120"/>
      <c r="J111" s="120"/>
      <c r="K111" s="120"/>
      <c r="L111" s="120"/>
      <c r="M111" s="121"/>
    </row>
    <row r="112" spans="1:13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120"/>
      <c r="I112" s="120"/>
      <c r="J112" s="120"/>
      <c r="K112" s="120"/>
      <c r="L112" s="120"/>
      <c r="M112" s="121"/>
    </row>
    <row r="113" spans="1:16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120"/>
      <c r="I113" s="120"/>
      <c r="J113" s="120"/>
      <c r="K113" s="120"/>
      <c r="L113" s="120"/>
      <c r="M113" s="121"/>
    </row>
    <row r="114" spans="1:16" ht="15.75" x14ac:dyDescent="0.25">
      <c r="A114" s="61" t="s">
        <v>157</v>
      </c>
      <c r="B114" s="14"/>
      <c r="C114" s="14"/>
      <c r="D114" s="14" t="s">
        <v>158</v>
      </c>
      <c r="E114" s="33"/>
      <c r="F114" s="38"/>
      <c r="G114" s="39">
        <v>3.7865485004686407E-3</v>
      </c>
      <c r="H114" s="120">
        <v>9.7108243777199998E-5</v>
      </c>
      <c r="I114" s="120">
        <v>6.8053774527744E-3</v>
      </c>
      <c r="J114" s="120">
        <v>6.8053774527744E-3</v>
      </c>
      <c r="K114" s="120">
        <v>1.03868255013242E-2</v>
      </c>
      <c r="L114" s="120">
        <v>2.4094701622630398E-2</v>
      </c>
      <c r="M114" s="40"/>
    </row>
    <row r="115" spans="1:16" ht="15.75" x14ac:dyDescent="0.25">
      <c r="A115" s="61"/>
      <c r="B115" s="14"/>
      <c r="C115" s="14"/>
      <c r="D115" s="14"/>
      <c r="E115" s="33"/>
      <c r="F115" s="38"/>
      <c r="G115" s="39"/>
      <c r="H115" s="120"/>
      <c r="I115" s="120"/>
      <c r="J115" s="120"/>
      <c r="K115" s="120"/>
      <c r="L115" s="120"/>
      <c r="M115" s="40"/>
    </row>
    <row r="116" spans="1:16" ht="19.5" thickBot="1" x14ac:dyDescent="0.35">
      <c r="A116" s="61"/>
      <c r="B116" s="25" t="s">
        <v>159</v>
      </c>
      <c r="C116" s="14"/>
      <c r="D116" s="14"/>
      <c r="E116" s="33"/>
      <c r="F116" s="41">
        <f t="shared" ref="F116" si="26">SUM(F88,F83,F75)</f>
        <v>0.43616545835533294</v>
      </c>
      <c r="G116" s="42">
        <f t="shared" ref="G116:M116" si="27">SUM(G88,G83,G75)</f>
        <v>8.5983087666759275</v>
      </c>
      <c r="H116" s="122">
        <f t="shared" si="27"/>
        <v>548.818245817719</v>
      </c>
      <c r="I116" s="122">
        <f t="shared" si="27"/>
        <v>824.39325027355585</v>
      </c>
      <c r="J116" s="122">
        <f t="shared" si="27"/>
        <v>332.93436478397922</v>
      </c>
      <c r="K116" s="122">
        <f t="shared" si="27"/>
        <v>265.28811446038776</v>
      </c>
      <c r="L116" s="122">
        <f t="shared" si="27"/>
        <v>1971.4339754677269</v>
      </c>
      <c r="M116" s="43">
        <f t="shared" si="27"/>
        <v>3.7830780293020014</v>
      </c>
      <c r="N116" s="29"/>
      <c r="O116" s="29"/>
    </row>
    <row r="117" spans="1:16" ht="15.75" x14ac:dyDescent="0.25">
      <c r="A117" s="61"/>
      <c r="B117" s="14"/>
      <c r="C117" s="14"/>
      <c r="D117" s="14"/>
      <c r="E117" s="37"/>
      <c r="F117" s="37"/>
      <c r="G117" s="37"/>
      <c r="H117" s="37"/>
      <c r="I117" s="37"/>
      <c r="J117" s="37"/>
      <c r="K117" s="37"/>
      <c r="L117" s="37"/>
      <c r="M117" s="119"/>
    </row>
    <row r="118" spans="1:16" ht="16.5" thickBot="1" x14ac:dyDescent="0.3">
      <c r="A118" s="61"/>
      <c r="B118" s="14"/>
      <c r="C118" s="14"/>
      <c r="D118" s="14"/>
      <c r="E118" s="37"/>
      <c r="F118" s="37"/>
      <c r="G118" s="37"/>
      <c r="H118" s="37"/>
      <c r="I118" s="37"/>
      <c r="J118" s="37"/>
      <c r="K118" s="37"/>
      <c r="L118" s="37"/>
      <c r="M118" s="119"/>
    </row>
    <row r="119" spans="1:16" ht="29.25" customHeight="1" x14ac:dyDescent="0.25">
      <c r="A119" s="5">
        <v>4</v>
      </c>
      <c r="B119" s="195" t="s">
        <v>160</v>
      </c>
      <c r="C119" s="196"/>
      <c r="D119" s="197"/>
      <c r="E119" s="44"/>
      <c r="F119" s="212"/>
      <c r="G119" s="199"/>
      <c r="H119" s="199"/>
      <c r="I119" s="199"/>
      <c r="J119" s="199"/>
      <c r="K119" s="199"/>
      <c r="L119" s="199"/>
      <c r="M119" s="200"/>
    </row>
    <row r="120" spans="1:16" s="8" customFormat="1" ht="15.75" thickBot="1" x14ac:dyDescent="0.3">
      <c r="A120" s="174"/>
      <c r="B120" s="10"/>
      <c r="C120" s="10"/>
      <c r="D120" s="10"/>
      <c r="E120" s="9"/>
      <c r="F120" s="11" t="s">
        <v>910</v>
      </c>
      <c r="G120" s="12" t="s">
        <v>911</v>
      </c>
      <c r="H120" s="12" t="s">
        <v>966</v>
      </c>
      <c r="I120" s="12" t="s">
        <v>967</v>
      </c>
      <c r="J120" s="12" t="s">
        <v>964</v>
      </c>
      <c r="K120" s="12" t="s">
        <v>965</v>
      </c>
      <c r="L120" s="12" t="s">
        <v>912</v>
      </c>
      <c r="M120" s="13" t="s">
        <v>913</v>
      </c>
      <c r="N120" s="7"/>
      <c r="O120" s="7"/>
      <c r="P120" s="7"/>
    </row>
    <row r="121" spans="1:16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" si="28">SUM(F122:F126)</f>
        <v>0</v>
      </c>
      <c r="G121" s="17">
        <f t="shared" ref="G121:M121" si="29">SUM(G122:G126)</f>
        <v>1.6106780340879528E-4</v>
      </c>
      <c r="H121" s="111">
        <f t="shared" si="29"/>
        <v>0</v>
      </c>
      <c r="I121" s="111">
        <f t="shared" si="29"/>
        <v>0</v>
      </c>
      <c r="J121" s="111">
        <f t="shared" si="29"/>
        <v>0</v>
      </c>
      <c r="K121" s="111">
        <f t="shared" si="29"/>
        <v>0</v>
      </c>
      <c r="L121" s="111">
        <f t="shared" si="29"/>
        <v>0</v>
      </c>
      <c r="M121" s="112">
        <f t="shared" si="29"/>
        <v>0</v>
      </c>
    </row>
    <row r="122" spans="1:16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23"/>
      <c r="I122" s="123"/>
      <c r="J122" s="123"/>
      <c r="K122" s="123"/>
      <c r="L122" s="123"/>
      <c r="M122" s="103"/>
    </row>
    <row r="123" spans="1:16" ht="15.75" x14ac:dyDescent="0.25">
      <c r="A123" s="61" t="s">
        <v>165</v>
      </c>
      <c r="B123" s="14"/>
      <c r="C123" s="14"/>
      <c r="D123" s="14" t="s">
        <v>166</v>
      </c>
      <c r="E123" s="33"/>
      <c r="F123" s="101"/>
      <c r="G123" s="102">
        <v>1.6106780340879528E-4</v>
      </c>
      <c r="H123" s="123"/>
      <c r="I123" s="123"/>
      <c r="J123" s="123"/>
      <c r="K123" s="123"/>
      <c r="L123" s="123"/>
      <c r="M123" s="103"/>
    </row>
    <row r="124" spans="1:16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23"/>
      <c r="I124" s="123"/>
      <c r="J124" s="123"/>
      <c r="K124" s="123"/>
      <c r="L124" s="123"/>
      <c r="M124" s="103"/>
    </row>
    <row r="125" spans="1:16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23"/>
      <c r="I125" s="123"/>
      <c r="J125" s="123"/>
      <c r="K125" s="123"/>
      <c r="L125" s="123"/>
      <c r="M125" s="103"/>
    </row>
    <row r="126" spans="1:16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23"/>
      <c r="I126" s="123"/>
      <c r="J126" s="123"/>
      <c r="K126" s="123"/>
      <c r="L126" s="123"/>
      <c r="M126" s="103"/>
    </row>
    <row r="127" spans="1:16" ht="15.75" x14ac:dyDescent="0.25">
      <c r="A127" s="61"/>
      <c r="B127" s="14"/>
      <c r="C127" s="14"/>
      <c r="D127" s="14"/>
      <c r="E127" s="33"/>
      <c r="F127" s="101"/>
      <c r="G127" s="102"/>
      <c r="H127" s="123"/>
      <c r="I127" s="123"/>
      <c r="J127" s="123"/>
      <c r="K127" s="123"/>
      <c r="L127" s="123"/>
      <c r="M127" s="103"/>
    </row>
    <row r="128" spans="1:16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" si="30">SUM(F129:F138)</f>
        <v>9.661749E-2</v>
      </c>
      <c r="G128" s="17">
        <f t="shared" ref="G128:M128" si="31">SUM(G129:G138)</f>
        <v>45.952687720958359</v>
      </c>
      <c r="H128" s="111">
        <f t="shared" si="31"/>
        <v>1201.2840000000001</v>
      </c>
      <c r="I128" s="111">
        <f t="shared" si="31"/>
        <v>0</v>
      </c>
      <c r="J128" s="111">
        <f t="shared" si="31"/>
        <v>0</v>
      </c>
      <c r="K128" s="111">
        <f t="shared" si="31"/>
        <v>0</v>
      </c>
      <c r="L128" s="111">
        <f t="shared" si="31"/>
        <v>9967.8347684639994</v>
      </c>
      <c r="M128" s="112">
        <f t="shared" si="31"/>
        <v>24.37847215</v>
      </c>
    </row>
    <row r="129" spans="1:19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120">
        <v>1201.2840000000001</v>
      </c>
      <c r="I129" s="120"/>
      <c r="J129" s="120"/>
      <c r="K129" s="120"/>
      <c r="L129" s="120">
        <v>1201.2840000000001</v>
      </c>
      <c r="M129" s="40"/>
      <c r="N129" s="45"/>
      <c r="O129" s="45"/>
      <c r="P129" s="45"/>
      <c r="Q129" s="46"/>
      <c r="R129" s="46"/>
      <c r="S129" s="46"/>
    </row>
    <row r="130" spans="1:19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120"/>
      <c r="I130" s="120"/>
      <c r="J130" s="120"/>
      <c r="K130" s="120"/>
      <c r="L130" s="120"/>
      <c r="M130" s="40"/>
      <c r="N130" s="45"/>
      <c r="O130" s="45"/>
      <c r="P130" s="45"/>
      <c r="Q130" s="46"/>
      <c r="R130" s="46"/>
      <c r="S130" s="46"/>
    </row>
    <row r="131" spans="1:19" ht="15.75" x14ac:dyDescent="0.25">
      <c r="A131" s="61" t="s">
        <v>178</v>
      </c>
      <c r="B131" s="14"/>
      <c r="C131" s="14"/>
      <c r="D131" s="14" t="s">
        <v>179</v>
      </c>
      <c r="E131" s="33"/>
      <c r="F131" s="38"/>
      <c r="G131" s="39"/>
      <c r="H131" s="120"/>
      <c r="I131" s="120"/>
      <c r="J131" s="120"/>
      <c r="K131" s="120"/>
      <c r="L131" s="120">
        <v>4059.7784499999998</v>
      </c>
      <c r="M131" s="40"/>
      <c r="N131" s="45"/>
      <c r="O131" s="45"/>
      <c r="P131" s="45"/>
      <c r="Q131" s="46"/>
      <c r="R131" s="46"/>
      <c r="S131" s="46"/>
    </row>
    <row r="132" spans="1:19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120"/>
      <c r="I132" s="120"/>
      <c r="J132" s="120"/>
      <c r="K132" s="120"/>
      <c r="L132" s="120"/>
      <c r="M132" s="40"/>
      <c r="N132" s="45"/>
      <c r="O132" s="45"/>
      <c r="P132" s="45"/>
      <c r="Q132" s="46"/>
      <c r="R132" s="46"/>
      <c r="S132" s="46"/>
    </row>
    <row r="133" spans="1:19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120"/>
      <c r="I133" s="120"/>
      <c r="J133" s="120"/>
      <c r="K133" s="120"/>
      <c r="L133" s="120"/>
      <c r="M133" s="40"/>
      <c r="N133" s="45"/>
      <c r="O133" s="45"/>
      <c r="P133" s="45"/>
      <c r="Q133" s="46"/>
      <c r="R133" s="46"/>
      <c r="S133" s="46"/>
    </row>
    <row r="134" spans="1:19" ht="15.75" x14ac:dyDescent="0.25">
      <c r="A134" s="61" t="s">
        <v>184</v>
      </c>
      <c r="B134" s="14"/>
      <c r="C134" s="14"/>
      <c r="D134" s="14" t="s">
        <v>185</v>
      </c>
      <c r="E134" s="33"/>
      <c r="F134" s="38"/>
      <c r="G134" s="39"/>
      <c r="H134" s="120"/>
      <c r="I134" s="120"/>
      <c r="J134" s="120"/>
      <c r="K134" s="120"/>
      <c r="L134" s="120">
        <v>1.617751908</v>
      </c>
      <c r="M134" s="40"/>
      <c r="N134" s="45"/>
      <c r="O134" s="45"/>
      <c r="P134" s="45"/>
      <c r="Q134" s="46"/>
      <c r="R134" s="46"/>
      <c r="S134" s="46"/>
    </row>
    <row r="135" spans="1:19" ht="15.75" x14ac:dyDescent="0.25">
      <c r="A135" s="61" t="s">
        <v>186</v>
      </c>
      <c r="B135" s="14"/>
      <c r="C135" s="14"/>
      <c r="D135" s="14" t="s">
        <v>187</v>
      </c>
      <c r="E135" s="33"/>
      <c r="F135" s="38">
        <v>3.0852000000000001E-2</v>
      </c>
      <c r="G135" s="39">
        <v>28.926608999999999</v>
      </c>
      <c r="H135" s="120"/>
      <c r="I135" s="120"/>
      <c r="J135" s="120"/>
      <c r="K135" s="120"/>
      <c r="L135" s="120">
        <v>4628.2574399999994</v>
      </c>
      <c r="M135" s="40">
        <v>24.105508</v>
      </c>
      <c r="N135" s="45"/>
      <c r="O135" s="45"/>
      <c r="P135" s="45"/>
      <c r="Q135" s="46"/>
      <c r="R135" s="46"/>
      <c r="S135" s="46"/>
    </row>
    <row r="136" spans="1:19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120"/>
      <c r="I136" s="120"/>
      <c r="J136" s="120"/>
      <c r="K136" s="120"/>
      <c r="L136" s="120"/>
      <c r="M136" s="40"/>
      <c r="N136" s="45"/>
      <c r="O136" s="45"/>
      <c r="P136" s="45"/>
      <c r="Q136" s="46"/>
      <c r="R136" s="46"/>
      <c r="S136" s="46"/>
    </row>
    <row r="137" spans="1:19" ht="15.75" x14ac:dyDescent="0.25">
      <c r="A137" s="61" t="s">
        <v>190</v>
      </c>
      <c r="B137" s="14"/>
      <c r="C137" s="14"/>
      <c r="D137" s="14" t="s">
        <v>191</v>
      </c>
      <c r="E137" s="33"/>
      <c r="F137" s="38">
        <v>6.5765489999999996E-2</v>
      </c>
      <c r="G137" s="39">
        <v>17.02607872095836</v>
      </c>
      <c r="H137" s="120"/>
      <c r="I137" s="120"/>
      <c r="J137" s="120"/>
      <c r="K137" s="120"/>
      <c r="L137" s="120">
        <v>76.897126555999989</v>
      </c>
      <c r="M137" s="40">
        <v>0.27296415000000002</v>
      </c>
      <c r="N137" s="45"/>
      <c r="O137" s="45"/>
      <c r="P137" s="45"/>
      <c r="Q137" s="46"/>
      <c r="R137" s="46"/>
      <c r="S137" s="46"/>
    </row>
    <row r="138" spans="1:19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120"/>
      <c r="I138" s="120"/>
      <c r="J138" s="120"/>
      <c r="K138" s="120"/>
      <c r="L138" s="120"/>
      <c r="M138" s="40"/>
      <c r="N138" s="45"/>
      <c r="O138" s="45"/>
      <c r="P138" s="45"/>
      <c r="Q138" s="46"/>
      <c r="R138" s="46"/>
      <c r="S138" s="46"/>
    </row>
    <row r="139" spans="1:19" ht="15.75" x14ac:dyDescent="0.25">
      <c r="A139" s="61"/>
      <c r="B139" s="14"/>
      <c r="C139" s="14"/>
      <c r="D139" s="14"/>
      <c r="E139" s="33"/>
      <c r="F139" s="38"/>
      <c r="G139" s="39"/>
      <c r="H139" s="120"/>
      <c r="I139" s="120"/>
      <c r="J139" s="120"/>
      <c r="K139" s="120"/>
      <c r="L139" s="120"/>
      <c r="M139" s="40"/>
      <c r="N139" s="45"/>
      <c r="O139" s="45"/>
      <c r="P139" s="45"/>
      <c r="Q139" s="46"/>
      <c r="R139" s="46"/>
      <c r="S139" s="46"/>
    </row>
    <row r="140" spans="1:19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" si="32">SUM(F141:F149)</f>
        <v>0</v>
      </c>
      <c r="G140" s="17">
        <f t="shared" ref="G140:M140" si="33">SUM(G141:G149)</f>
        <v>10.528221930000001</v>
      </c>
      <c r="H140" s="111">
        <f t="shared" si="33"/>
        <v>1490.9656600000001</v>
      </c>
      <c r="I140" s="111">
        <f t="shared" si="33"/>
        <v>1481.18876</v>
      </c>
      <c r="J140" s="111">
        <f t="shared" si="33"/>
        <v>1481.18876</v>
      </c>
      <c r="K140" s="111">
        <f t="shared" si="33"/>
        <v>182.51158000000001</v>
      </c>
      <c r="L140" s="111">
        <f t="shared" si="33"/>
        <v>4635.8547600000002</v>
      </c>
      <c r="M140" s="112">
        <f t="shared" si="33"/>
        <v>8.8115049999999999E-4</v>
      </c>
      <c r="P140" s="45"/>
      <c r="Q140" s="46"/>
      <c r="R140" s="46"/>
      <c r="S140" s="46"/>
    </row>
    <row r="141" spans="1:19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120">
        <v>1490.9656600000001</v>
      </c>
      <c r="I141" s="120">
        <v>1481.18876</v>
      </c>
      <c r="J141" s="120">
        <v>1481.18876</v>
      </c>
      <c r="K141" s="120">
        <v>182.51158000000001</v>
      </c>
      <c r="L141" s="120">
        <v>4635.8547600000002</v>
      </c>
      <c r="M141" s="40"/>
      <c r="N141" s="45"/>
      <c r="O141" s="45"/>
      <c r="P141" s="45"/>
      <c r="Q141" s="46"/>
      <c r="R141" s="46"/>
      <c r="S141" s="46"/>
    </row>
    <row r="142" spans="1:19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120"/>
      <c r="I142" s="120"/>
      <c r="J142" s="120"/>
      <c r="K142" s="120"/>
      <c r="L142" s="120"/>
      <c r="M142" s="40"/>
      <c r="N142" s="45"/>
      <c r="O142" s="45"/>
      <c r="P142" s="45"/>
      <c r="Q142" s="46"/>
      <c r="R142" s="46"/>
      <c r="S142" s="46"/>
    </row>
    <row r="143" spans="1:19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120"/>
      <c r="I143" s="120"/>
      <c r="J143" s="120"/>
      <c r="K143" s="120"/>
      <c r="L143" s="120"/>
      <c r="M143" s="40"/>
      <c r="N143" s="45"/>
      <c r="O143" s="45"/>
      <c r="P143" s="45"/>
      <c r="Q143" s="46"/>
      <c r="R143" s="46"/>
      <c r="S143" s="46"/>
    </row>
    <row r="144" spans="1:19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120"/>
      <c r="I144" s="120"/>
      <c r="J144" s="120"/>
      <c r="K144" s="120"/>
      <c r="L144" s="120"/>
      <c r="M144" s="121"/>
      <c r="N144" s="45"/>
      <c r="O144" s="45"/>
      <c r="P144" s="45"/>
      <c r="Q144" s="46"/>
      <c r="R144" s="46"/>
      <c r="S144" s="46"/>
    </row>
    <row r="145" spans="1:19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120"/>
      <c r="I145" s="120"/>
      <c r="J145" s="120"/>
      <c r="K145" s="120"/>
      <c r="L145" s="120"/>
      <c r="M145" s="121"/>
      <c r="N145" s="45"/>
      <c r="O145" s="45"/>
      <c r="P145" s="45"/>
      <c r="Q145" s="46"/>
      <c r="R145" s="46"/>
      <c r="S145" s="46"/>
    </row>
    <row r="146" spans="1:19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120"/>
      <c r="I146" s="120"/>
      <c r="J146" s="120"/>
      <c r="K146" s="120"/>
      <c r="L146" s="120"/>
      <c r="M146" s="121"/>
      <c r="N146" s="45"/>
      <c r="O146" s="45"/>
      <c r="P146" s="45"/>
      <c r="Q146" s="46"/>
      <c r="R146" s="46"/>
      <c r="S146" s="46"/>
    </row>
    <row r="147" spans="1:19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120"/>
      <c r="I147" s="120"/>
      <c r="J147" s="120"/>
      <c r="K147" s="120"/>
      <c r="L147" s="120"/>
      <c r="M147" s="121"/>
      <c r="N147" s="45"/>
      <c r="O147" s="45"/>
      <c r="P147" s="45"/>
      <c r="Q147" s="46"/>
      <c r="R147" s="46"/>
      <c r="S147" s="46"/>
    </row>
    <row r="148" spans="1:19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120"/>
      <c r="I148" s="120"/>
      <c r="J148" s="120"/>
      <c r="K148" s="120"/>
      <c r="L148" s="120"/>
      <c r="M148" s="121"/>
      <c r="N148" s="45"/>
      <c r="O148" s="45"/>
      <c r="P148" s="45"/>
      <c r="Q148" s="46"/>
      <c r="R148" s="46"/>
      <c r="S148" s="46"/>
    </row>
    <row r="149" spans="1:19" ht="15.75" x14ac:dyDescent="0.25">
      <c r="A149" s="61" t="s">
        <v>211</v>
      </c>
      <c r="B149" s="14"/>
      <c r="C149" s="14"/>
      <c r="D149" s="14" t="s">
        <v>158</v>
      </c>
      <c r="E149" s="33"/>
      <c r="F149" s="38"/>
      <c r="G149" s="39">
        <v>10.528221930000001</v>
      </c>
      <c r="H149" s="120"/>
      <c r="I149" s="120"/>
      <c r="J149" s="120"/>
      <c r="K149" s="120"/>
      <c r="L149" s="120"/>
      <c r="M149" s="40">
        <v>8.8115049999999999E-4</v>
      </c>
      <c r="N149" s="45"/>
      <c r="O149" s="45"/>
      <c r="P149" s="45"/>
      <c r="Q149" s="46"/>
      <c r="R149" s="46"/>
      <c r="S149" s="46"/>
    </row>
    <row r="150" spans="1:19" ht="16.5" thickBot="1" x14ac:dyDescent="0.3">
      <c r="A150" s="61"/>
      <c r="B150" s="14"/>
      <c r="C150" s="14"/>
      <c r="D150" s="14"/>
      <c r="E150" s="33"/>
      <c r="F150" s="47"/>
      <c r="G150" s="48"/>
      <c r="H150" s="124"/>
      <c r="I150" s="124"/>
      <c r="J150" s="124"/>
      <c r="K150" s="124"/>
      <c r="L150" s="124"/>
      <c r="M150" s="49"/>
      <c r="N150" s="45"/>
      <c r="O150" s="45"/>
      <c r="P150" s="45"/>
      <c r="Q150" s="46"/>
      <c r="R150" s="46"/>
      <c r="S150" s="46"/>
    </row>
    <row r="151" spans="1:19" ht="15.75" x14ac:dyDescent="0.25">
      <c r="A151" s="61"/>
      <c r="B151" s="14"/>
      <c r="C151" s="14"/>
      <c r="D151" s="14"/>
      <c r="E151" s="37"/>
      <c r="F151" s="37"/>
      <c r="G151" s="37"/>
      <c r="H151" s="37"/>
      <c r="I151" s="37"/>
      <c r="J151" s="37"/>
      <c r="K151" s="37"/>
      <c r="L151" s="37"/>
      <c r="M151" s="119"/>
    </row>
    <row r="152" spans="1:19" ht="16.5" thickBot="1" x14ac:dyDescent="0.3">
      <c r="A152" s="61"/>
      <c r="B152" s="14"/>
      <c r="C152" s="14"/>
      <c r="D152" s="14"/>
      <c r="E152" s="37"/>
      <c r="F152" s="37"/>
      <c r="G152" s="37"/>
      <c r="H152" s="37"/>
      <c r="I152" s="37"/>
      <c r="J152" s="37"/>
      <c r="K152" s="37"/>
      <c r="L152" s="37"/>
      <c r="M152" s="119"/>
    </row>
    <row r="153" spans="1:19" ht="29.25" customHeight="1" x14ac:dyDescent="0.25">
      <c r="A153" s="5">
        <v>4</v>
      </c>
      <c r="B153" s="195" t="s">
        <v>160</v>
      </c>
      <c r="C153" s="196"/>
      <c r="D153" s="197"/>
      <c r="E153" s="44"/>
      <c r="F153" s="212"/>
      <c r="G153" s="199"/>
      <c r="H153" s="199"/>
      <c r="I153" s="199"/>
      <c r="J153" s="199"/>
      <c r="K153" s="199"/>
      <c r="L153" s="199"/>
      <c r="M153" s="200"/>
    </row>
    <row r="154" spans="1:19" s="8" customFormat="1" ht="15.75" thickBot="1" x14ac:dyDescent="0.3">
      <c r="A154" s="174"/>
      <c r="B154" s="10"/>
      <c r="C154" s="10"/>
      <c r="D154" s="10"/>
      <c r="E154" s="9"/>
      <c r="F154" s="11" t="s">
        <v>910</v>
      </c>
      <c r="G154" s="12" t="s">
        <v>911</v>
      </c>
      <c r="H154" s="12" t="s">
        <v>966</v>
      </c>
      <c r="I154" s="12" t="s">
        <v>967</v>
      </c>
      <c r="J154" s="12" t="s">
        <v>964</v>
      </c>
      <c r="K154" s="12" t="s">
        <v>965</v>
      </c>
      <c r="L154" s="12" t="s">
        <v>912</v>
      </c>
      <c r="M154" s="13" t="s">
        <v>913</v>
      </c>
      <c r="N154" s="7"/>
      <c r="O154" s="7"/>
      <c r="P154" s="7"/>
    </row>
    <row r="155" spans="1:19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" si="34">SUM(F156:F171)</f>
        <v>0</v>
      </c>
      <c r="G155" s="17">
        <f t="shared" ref="G155:M155" si="35">SUM(G156:G171)</f>
        <v>0</v>
      </c>
      <c r="H155" s="111">
        <f t="shared" si="35"/>
        <v>0</v>
      </c>
      <c r="I155" s="111">
        <f t="shared" si="35"/>
        <v>0</v>
      </c>
      <c r="J155" s="111">
        <f t="shared" si="35"/>
        <v>0</v>
      </c>
      <c r="K155" s="111">
        <f t="shared" si="35"/>
        <v>0</v>
      </c>
      <c r="L155" s="111">
        <f t="shared" si="35"/>
        <v>0</v>
      </c>
      <c r="M155" s="112">
        <f t="shared" si="35"/>
        <v>0</v>
      </c>
      <c r="P155" s="45"/>
      <c r="Q155" s="46"/>
      <c r="R155" s="46"/>
      <c r="S155" s="46"/>
    </row>
    <row r="156" spans="1:19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120"/>
      <c r="I156" s="120"/>
      <c r="J156" s="120"/>
      <c r="K156" s="120"/>
      <c r="L156" s="120"/>
      <c r="M156" s="125"/>
      <c r="N156" s="45"/>
      <c r="O156" s="45"/>
      <c r="P156" s="45"/>
      <c r="Q156" s="46"/>
      <c r="R156" s="46"/>
      <c r="S156" s="46"/>
    </row>
    <row r="157" spans="1:19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120"/>
      <c r="I157" s="120"/>
      <c r="J157" s="120"/>
      <c r="K157" s="120"/>
      <c r="L157" s="120"/>
      <c r="M157" s="125"/>
      <c r="N157" s="45"/>
      <c r="O157" s="45"/>
      <c r="P157" s="45"/>
      <c r="Q157" s="46"/>
      <c r="R157" s="46"/>
      <c r="S157" s="46"/>
    </row>
    <row r="158" spans="1:19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120"/>
      <c r="I158" s="120"/>
      <c r="J158" s="120"/>
      <c r="K158" s="120"/>
      <c r="L158" s="120"/>
      <c r="M158" s="125"/>
      <c r="N158" s="45"/>
      <c r="O158" s="45"/>
      <c r="P158" s="45"/>
      <c r="Q158" s="46"/>
      <c r="R158" s="46"/>
      <c r="S158" s="46"/>
    </row>
    <row r="159" spans="1:19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120"/>
      <c r="I159" s="120"/>
      <c r="J159" s="120"/>
      <c r="K159" s="120"/>
      <c r="L159" s="120"/>
      <c r="M159" s="125"/>
      <c r="N159" s="45"/>
      <c r="O159" s="45"/>
      <c r="P159" s="45"/>
      <c r="Q159" s="46"/>
      <c r="R159" s="46"/>
      <c r="S159" s="46"/>
    </row>
    <row r="160" spans="1:19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120"/>
      <c r="I160" s="120"/>
      <c r="J160" s="120"/>
      <c r="K160" s="120"/>
      <c r="L160" s="120"/>
      <c r="M160" s="125"/>
      <c r="N160" s="45"/>
      <c r="O160" s="45"/>
      <c r="P160" s="45"/>
      <c r="Q160" s="46"/>
      <c r="R160" s="46"/>
      <c r="S160" s="46"/>
    </row>
    <row r="161" spans="1:19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120"/>
      <c r="I161" s="120"/>
      <c r="J161" s="120"/>
      <c r="K161" s="120"/>
      <c r="L161" s="120"/>
      <c r="M161" s="125"/>
      <c r="N161" s="45"/>
      <c r="O161" s="45"/>
      <c r="P161" s="45"/>
      <c r="Q161" s="46"/>
      <c r="R161" s="46"/>
      <c r="S161" s="46"/>
    </row>
    <row r="162" spans="1:19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120"/>
      <c r="I162" s="120"/>
      <c r="J162" s="120"/>
      <c r="K162" s="120"/>
      <c r="L162" s="120"/>
      <c r="M162" s="125"/>
      <c r="N162" s="45"/>
      <c r="O162" s="45"/>
      <c r="P162" s="45"/>
      <c r="Q162" s="46"/>
      <c r="R162" s="46"/>
      <c r="S162" s="46"/>
    </row>
    <row r="163" spans="1:19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120"/>
      <c r="I163" s="120"/>
      <c r="J163" s="120"/>
      <c r="K163" s="120"/>
      <c r="L163" s="120"/>
      <c r="M163" s="125"/>
      <c r="N163" s="45"/>
      <c r="O163" s="45"/>
      <c r="P163" s="45"/>
      <c r="Q163" s="46"/>
      <c r="R163" s="46"/>
      <c r="S163" s="46"/>
    </row>
    <row r="164" spans="1:19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120"/>
      <c r="I164" s="120"/>
      <c r="J164" s="120"/>
      <c r="K164" s="120"/>
      <c r="L164" s="120"/>
      <c r="M164" s="40"/>
      <c r="N164" s="45"/>
      <c r="O164" s="45"/>
      <c r="P164" s="45"/>
      <c r="Q164" s="46"/>
      <c r="R164" s="46"/>
      <c r="S164" s="46"/>
    </row>
    <row r="165" spans="1:19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120"/>
      <c r="I165" s="120"/>
      <c r="J165" s="120"/>
      <c r="K165" s="120"/>
      <c r="L165" s="120"/>
      <c r="M165" s="125"/>
      <c r="N165" s="45"/>
      <c r="O165" s="45"/>
      <c r="P165" s="45"/>
      <c r="Q165" s="46"/>
      <c r="R165" s="46"/>
      <c r="S165" s="46"/>
    </row>
    <row r="166" spans="1:19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120"/>
      <c r="I166" s="120"/>
      <c r="J166" s="120"/>
      <c r="K166" s="120"/>
      <c r="L166" s="120"/>
      <c r="M166" s="40"/>
      <c r="N166" s="45"/>
      <c r="O166" s="45"/>
      <c r="P166" s="45"/>
      <c r="Q166" s="46"/>
      <c r="R166" s="46"/>
      <c r="S166" s="46"/>
    </row>
    <row r="167" spans="1:19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120"/>
      <c r="I167" s="120"/>
      <c r="J167" s="120"/>
      <c r="K167" s="120"/>
      <c r="L167" s="120"/>
      <c r="M167" s="125"/>
      <c r="N167" s="45"/>
      <c r="O167" s="45"/>
      <c r="P167" s="45"/>
      <c r="Q167" s="46"/>
      <c r="R167" s="46"/>
      <c r="S167" s="46"/>
    </row>
    <row r="168" spans="1:19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120"/>
      <c r="I168" s="120"/>
      <c r="J168" s="120"/>
      <c r="K168" s="120"/>
      <c r="L168" s="120"/>
      <c r="M168" s="125"/>
      <c r="N168" s="45"/>
      <c r="O168" s="45"/>
      <c r="P168" s="45"/>
      <c r="Q168" s="46"/>
      <c r="R168" s="46"/>
      <c r="S168" s="46"/>
    </row>
    <row r="169" spans="1:19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120"/>
      <c r="I169" s="120"/>
      <c r="J169" s="120"/>
      <c r="K169" s="120"/>
      <c r="L169" s="120"/>
      <c r="M169" s="125"/>
      <c r="N169" s="45"/>
      <c r="O169" s="45"/>
      <c r="P169" s="45"/>
      <c r="Q169" s="46"/>
      <c r="R169" s="46"/>
      <c r="S169" s="46"/>
    </row>
    <row r="170" spans="1:19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120"/>
      <c r="I170" s="120"/>
      <c r="J170" s="120"/>
      <c r="K170" s="120"/>
      <c r="L170" s="120"/>
      <c r="M170" s="125"/>
      <c r="N170" s="45"/>
      <c r="O170" s="45"/>
      <c r="P170" s="45"/>
      <c r="Q170" s="46"/>
      <c r="R170" s="46"/>
      <c r="S170" s="46"/>
    </row>
    <row r="171" spans="1:19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120"/>
      <c r="I171" s="120"/>
      <c r="J171" s="120"/>
      <c r="K171" s="120"/>
      <c r="L171" s="120"/>
      <c r="M171" s="125"/>
      <c r="N171" s="45"/>
      <c r="O171" s="45"/>
      <c r="P171" s="45"/>
      <c r="Q171" s="46"/>
      <c r="R171" s="46"/>
      <c r="S171" s="46"/>
    </row>
    <row r="172" spans="1:19" ht="15.75" x14ac:dyDescent="0.25">
      <c r="A172" s="61"/>
      <c r="B172" s="14"/>
      <c r="C172" s="14"/>
      <c r="D172" s="50"/>
      <c r="E172" s="33"/>
      <c r="F172" s="38"/>
      <c r="G172" s="39"/>
      <c r="H172" s="120"/>
      <c r="I172" s="120"/>
      <c r="J172" s="120"/>
      <c r="K172" s="120"/>
      <c r="L172" s="120"/>
      <c r="M172" s="125"/>
      <c r="N172" s="45"/>
      <c r="O172" s="45"/>
      <c r="P172" s="45"/>
      <c r="Q172" s="46"/>
      <c r="R172" s="46"/>
      <c r="S172" s="46"/>
    </row>
    <row r="173" spans="1:19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" si="36">SUM(F174:F199)</f>
        <v>0</v>
      </c>
      <c r="G173" s="17">
        <f t="shared" ref="G173:M173" si="37">SUM(G174:G199)</f>
        <v>0</v>
      </c>
      <c r="H173" s="111">
        <f t="shared" si="37"/>
        <v>0</v>
      </c>
      <c r="I173" s="111">
        <f t="shared" si="37"/>
        <v>0</v>
      </c>
      <c r="J173" s="111">
        <f t="shared" si="37"/>
        <v>0</v>
      </c>
      <c r="K173" s="111">
        <f t="shared" si="37"/>
        <v>0</v>
      </c>
      <c r="L173" s="111">
        <f t="shared" si="37"/>
        <v>0</v>
      </c>
      <c r="M173" s="112">
        <f t="shared" si="37"/>
        <v>0</v>
      </c>
      <c r="P173" s="45"/>
      <c r="Q173" s="46"/>
      <c r="R173" s="46"/>
      <c r="S173" s="46"/>
    </row>
    <row r="174" spans="1:19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120"/>
      <c r="I174" s="120"/>
      <c r="J174" s="120"/>
      <c r="K174" s="120"/>
      <c r="L174" s="120"/>
      <c r="M174" s="125"/>
      <c r="N174" s="45"/>
      <c r="O174" s="45"/>
      <c r="P174" s="45"/>
      <c r="Q174" s="46"/>
      <c r="R174" s="46"/>
      <c r="S174" s="46"/>
    </row>
    <row r="175" spans="1:19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120"/>
      <c r="I175" s="120"/>
      <c r="J175" s="120"/>
      <c r="K175" s="120"/>
      <c r="L175" s="120"/>
      <c r="M175" s="125"/>
      <c r="N175" s="45"/>
      <c r="O175" s="45"/>
      <c r="P175" s="45"/>
      <c r="Q175" s="46"/>
      <c r="R175" s="46"/>
      <c r="S175" s="46"/>
    </row>
    <row r="176" spans="1:19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120"/>
      <c r="I176" s="120"/>
      <c r="J176" s="120"/>
      <c r="K176" s="120"/>
      <c r="L176" s="120"/>
      <c r="M176" s="125"/>
      <c r="N176" s="45"/>
      <c r="O176" s="45"/>
      <c r="P176" s="45"/>
      <c r="Q176" s="46"/>
      <c r="R176" s="46"/>
      <c r="S176" s="46"/>
    </row>
    <row r="177" spans="1:19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120"/>
      <c r="I177" s="120"/>
      <c r="J177" s="120"/>
      <c r="K177" s="120"/>
      <c r="L177" s="120"/>
      <c r="M177" s="125"/>
      <c r="N177" s="45"/>
      <c r="O177" s="45"/>
      <c r="P177" s="45"/>
      <c r="Q177" s="46"/>
      <c r="R177" s="46"/>
      <c r="S177" s="46"/>
    </row>
    <row r="178" spans="1:19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120"/>
      <c r="I178" s="120"/>
      <c r="J178" s="120"/>
      <c r="K178" s="120"/>
      <c r="L178" s="120"/>
      <c r="M178" s="125"/>
      <c r="N178" s="45"/>
      <c r="O178" s="45"/>
      <c r="P178" s="45"/>
      <c r="Q178" s="46"/>
      <c r="R178" s="46"/>
      <c r="S178" s="46"/>
    </row>
    <row r="179" spans="1:19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120"/>
      <c r="I179" s="120"/>
      <c r="J179" s="120"/>
      <c r="K179" s="120"/>
      <c r="L179" s="120"/>
      <c r="M179" s="125"/>
      <c r="N179" s="45"/>
      <c r="O179" s="45"/>
      <c r="P179" s="45"/>
      <c r="Q179" s="46"/>
      <c r="R179" s="46"/>
      <c r="S179" s="46"/>
    </row>
    <row r="180" spans="1:19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120"/>
      <c r="I180" s="120"/>
      <c r="J180" s="120"/>
      <c r="K180" s="120"/>
      <c r="L180" s="120"/>
      <c r="M180" s="125"/>
      <c r="N180" s="45"/>
      <c r="O180" s="45"/>
      <c r="P180" s="45"/>
      <c r="Q180" s="46"/>
      <c r="R180" s="46"/>
      <c r="S180" s="46"/>
    </row>
    <row r="181" spans="1:19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120"/>
      <c r="I181" s="120"/>
      <c r="J181" s="120"/>
      <c r="K181" s="120"/>
      <c r="L181" s="120"/>
      <c r="M181" s="125"/>
      <c r="N181" s="45"/>
      <c r="O181" s="45"/>
      <c r="P181" s="45"/>
      <c r="Q181" s="46"/>
      <c r="R181" s="46"/>
      <c r="S181" s="46"/>
    </row>
    <row r="182" spans="1:19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120"/>
      <c r="I182" s="120"/>
      <c r="J182" s="120"/>
      <c r="K182" s="120"/>
      <c r="L182" s="120"/>
      <c r="M182" s="125"/>
      <c r="N182" s="45"/>
      <c r="O182" s="45"/>
      <c r="P182" s="45"/>
      <c r="Q182" s="46"/>
      <c r="R182" s="46"/>
      <c r="S182" s="46"/>
    </row>
    <row r="183" spans="1:19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120"/>
      <c r="I183" s="120"/>
      <c r="J183" s="120"/>
      <c r="K183" s="120"/>
      <c r="L183" s="120"/>
      <c r="M183" s="125"/>
      <c r="N183" s="45"/>
      <c r="O183" s="45"/>
      <c r="P183" s="45"/>
      <c r="Q183" s="46"/>
      <c r="R183" s="46"/>
      <c r="S183" s="46"/>
    </row>
    <row r="184" spans="1:19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120"/>
      <c r="I184" s="120"/>
      <c r="J184" s="120"/>
      <c r="K184" s="120"/>
      <c r="L184" s="120"/>
      <c r="M184" s="125"/>
      <c r="N184" s="45"/>
      <c r="O184" s="45"/>
      <c r="P184" s="45"/>
      <c r="Q184" s="46"/>
      <c r="R184" s="46"/>
      <c r="S184" s="46"/>
    </row>
    <row r="185" spans="1:19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120"/>
      <c r="I185" s="120"/>
      <c r="J185" s="120"/>
      <c r="K185" s="120"/>
      <c r="L185" s="120"/>
      <c r="M185" s="125"/>
      <c r="N185" s="45"/>
      <c r="O185" s="45"/>
      <c r="P185" s="45"/>
      <c r="Q185" s="46"/>
      <c r="R185" s="46"/>
      <c r="S185" s="46"/>
    </row>
    <row r="186" spans="1:19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120"/>
      <c r="I186" s="120"/>
      <c r="J186" s="120"/>
      <c r="K186" s="120"/>
      <c r="L186" s="120"/>
      <c r="M186" s="125"/>
      <c r="N186" s="45"/>
      <c r="O186" s="45"/>
      <c r="P186" s="45"/>
      <c r="Q186" s="46"/>
      <c r="R186" s="46"/>
      <c r="S186" s="46"/>
    </row>
    <row r="187" spans="1:19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120"/>
      <c r="I187" s="120"/>
      <c r="J187" s="120"/>
      <c r="K187" s="120"/>
      <c r="L187" s="120"/>
      <c r="M187" s="125"/>
      <c r="N187" s="45"/>
      <c r="O187" s="45"/>
      <c r="P187" s="45"/>
      <c r="Q187" s="46"/>
      <c r="R187" s="46"/>
      <c r="S187" s="46"/>
    </row>
    <row r="188" spans="1:19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120"/>
      <c r="I188" s="120"/>
      <c r="J188" s="120"/>
      <c r="K188" s="120"/>
      <c r="L188" s="120"/>
      <c r="M188" s="125"/>
      <c r="N188" s="45"/>
      <c r="O188" s="45"/>
      <c r="P188" s="45"/>
      <c r="Q188" s="46"/>
      <c r="R188" s="46"/>
      <c r="S188" s="46"/>
    </row>
    <row r="189" spans="1:19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120"/>
      <c r="I189" s="120"/>
      <c r="J189" s="120"/>
      <c r="K189" s="120"/>
      <c r="L189" s="120"/>
      <c r="M189" s="125"/>
      <c r="N189" s="45"/>
      <c r="O189" s="45"/>
      <c r="P189" s="45"/>
      <c r="Q189" s="46"/>
      <c r="R189" s="46"/>
      <c r="S189" s="46"/>
    </row>
    <row r="190" spans="1:19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120"/>
      <c r="I190" s="120"/>
      <c r="J190" s="120"/>
      <c r="K190" s="120"/>
      <c r="L190" s="120"/>
      <c r="M190" s="125"/>
      <c r="N190" s="45"/>
      <c r="O190" s="45"/>
      <c r="P190" s="45"/>
      <c r="Q190" s="46"/>
      <c r="R190" s="46"/>
      <c r="S190" s="46"/>
    </row>
    <row r="191" spans="1:19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120"/>
      <c r="I191" s="120"/>
      <c r="J191" s="120"/>
      <c r="K191" s="120"/>
      <c r="L191" s="120"/>
      <c r="M191" s="121"/>
      <c r="N191" s="45"/>
      <c r="O191" s="45"/>
      <c r="P191" s="45"/>
      <c r="Q191" s="46"/>
      <c r="R191" s="46"/>
      <c r="S191" s="46"/>
    </row>
    <row r="192" spans="1:19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120"/>
      <c r="I192" s="120"/>
      <c r="J192" s="120"/>
      <c r="K192" s="120"/>
      <c r="L192" s="120"/>
      <c r="M192" s="121"/>
      <c r="N192" s="45"/>
      <c r="O192" s="45"/>
      <c r="P192" s="45"/>
      <c r="Q192" s="46"/>
      <c r="R192" s="46"/>
      <c r="S192" s="46"/>
    </row>
    <row r="193" spans="1:19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120"/>
      <c r="I193" s="120"/>
      <c r="J193" s="120"/>
      <c r="K193" s="120"/>
      <c r="L193" s="120"/>
      <c r="M193" s="121"/>
      <c r="N193" s="45"/>
      <c r="O193" s="45"/>
      <c r="P193" s="45"/>
      <c r="Q193" s="46"/>
      <c r="R193" s="46"/>
      <c r="S193" s="46"/>
    </row>
    <row r="194" spans="1:19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120"/>
      <c r="I194" s="120"/>
      <c r="J194" s="120"/>
      <c r="K194" s="120"/>
      <c r="L194" s="120"/>
      <c r="M194" s="121"/>
      <c r="N194" s="45"/>
      <c r="O194" s="45"/>
      <c r="P194" s="45"/>
      <c r="Q194" s="46"/>
      <c r="R194" s="46"/>
      <c r="S194" s="46"/>
    </row>
    <row r="195" spans="1:19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120"/>
      <c r="I195" s="120"/>
      <c r="J195" s="120"/>
      <c r="K195" s="120"/>
      <c r="L195" s="120"/>
      <c r="M195" s="121"/>
      <c r="N195" s="45"/>
      <c r="O195" s="45"/>
      <c r="P195" s="45"/>
      <c r="Q195" s="46"/>
      <c r="R195" s="46"/>
      <c r="S195" s="46"/>
    </row>
    <row r="196" spans="1:19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120"/>
      <c r="I196" s="120"/>
      <c r="J196" s="120"/>
      <c r="K196" s="120"/>
      <c r="L196" s="120"/>
      <c r="M196" s="121"/>
      <c r="N196" s="45"/>
      <c r="O196" s="45"/>
      <c r="P196" s="45"/>
      <c r="Q196" s="46"/>
      <c r="R196" s="46"/>
      <c r="S196" s="46"/>
    </row>
    <row r="197" spans="1:19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120"/>
      <c r="I197" s="120"/>
      <c r="J197" s="120"/>
      <c r="K197" s="120"/>
      <c r="L197" s="120"/>
      <c r="M197" s="121"/>
      <c r="N197" s="45"/>
      <c r="O197" s="45"/>
      <c r="P197" s="45"/>
      <c r="Q197" s="46"/>
      <c r="R197" s="46"/>
      <c r="S197" s="46"/>
    </row>
    <row r="198" spans="1:19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120"/>
      <c r="I198" s="120"/>
      <c r="J198" s="120"/>
      <c r="K198" s="120"/>
      <c r="L198" s="120"/>
      <c r="M198" s="40"/>
      <c r="N198" s="45"/>
      <c r="O198" s="45"/>
      <c r="P198" s="45"/>
      <c r="Q198" s="46"/>
      <c r="R198" s="46"/>
      <c r="S198" s="46"/>
    </row>
    <row r="199" spans="1:19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120"/>
      <c r="I199" s="120"/>
      <c r="J199" s="120"/>
      <c r="K199" s="120"/>
      <c r="L199" s="120"/>
      <c r="M199" s="121"/>
      <c r="N199" s="45"/>
      <c r="O199" s="45"/>
      <c r="P199" s="45"/>
      <c r="Q199" s="46"/>
      <c r="R199" s="46"/>
      <c r="S199" s="46"/>
    </row>
    <row r="200" spans="1:19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126"/>
      <c r="N200" s="45"/>
      <c r="O200" s="45"/>
      <c r="P200" s="45"/>
      <c r="Q200" s="46"/>
      <c r="R200" s="46"/>
      <c r="S200" s="46"/>
    </row>
    <row r="201" spans="1:19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127"/>
      <c r="N201" s="45"/>
      <c r="O201" s="45"/>
      <c r="P201" s="45"/>
      <c r="Q201" s="46"/>
      <c r="R201" s="46"/>
      <c r="S201" s="46"/>
    </row>
    <row r="202" spans="1:19" ht="29.25" customHeight="1" x14ac:dyDescent="0.2">
      <c r="A202" s="5">
        <v>4</v>
      </c>
      <c r="B202" s="195" t="s">
        <v>160</v>
      </c>
      <c r="C202" s="196"/>
      <c r="D202" s="197"/>
      <c r="E202" s="33"/>
      <c r="F202" s="212"/>
      <c r="G202" s="199"/>
      <c r="H202" s="199"/>
      <c r="I202" s="199"/>
      <c r="J202" s="199"/>
      <c r="K202" s="199"/>
      <c r="L202" s="199"/>
      <c r="M202" s="200"/>
    </row>
    <row r="203" spans="1:19" s="8" customFormat="1" ht="15.75" thickBot="1" x14ac:dyDescent="0.3">
      <c r="A203" s="174"/>
      <c r="B203" s="10"/>
      <c r="C203" s="10"/>
      <c r="D203" s="10"/>
      <c r="E203" s="33"/>
      <c r="F203" s="11" t="s">
        <v>910</v>
      </c>
      <c r="G203" s="12" t="s">
        <v>911</v>
      </c>
      <c r="H203" s="12" t="s">
        <v>966</v>
      </c>
      <c r="I203" s="12" t="s">
        <v>967</v>
      </c>
      <c r="J203" s="12" t="s">
        <v>964</v>
      </c>
      <c r="K203" s="12" t="s">
        <v>965</v>
      </c>
      <c r="L203" s="12" t="s">
        <v>912</v>
      </c>
      <c r="M203" s="13" t="s">
        <v>913</v>
      </c>
      <c r="N203" s="7"/>
      <c r="O203" s="7"/>
      <c r="P203" s="7"/>
    </row>
    <row r="204" spans="1:19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 t="shared" ref="F204" si="38">SUM(F205:F226)</f>
        <v>0</v>
      </c>
      <c r="G204" s="17">
        <f t="shared" ref="G204:M204" si="39">SUM(G205:G226)</f>
        <v>0</v>
      </c>
      <c r="H204" s="111">
        <f t="shared" si="39"/>
        <v>0</v>
      </c>
      <c r="I204" s="111">
        <f t="shared" si="39"/>
        <v>0</v>
      </c>
      <c r="J204" s="111">
        <f t="shared" si="39"/>
        <v>0</v>
      </c>
      <c r="K204" s="111">
        <f t="shared" si="39"/>
        <v>0</v>
      </c>
      <c r="L204" s="111">
        <f t="shared" si="39"/>
        <v>0</v>
      </c>
      <c r="M204" s="112">
        <f t="shared" si="39"/>
        <v>0</v>
      </c>
      <c r="P204" s="45"/>
      <c r="Q204" s="46"/>
      <c r="R204" s="46"/>
      <c r="S204" s="46"/>
    </row>
    <row r="205" spans="1:19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120"/>
      <c r="I205" s="120"/>
      <c r="J205" s="120"/>
      <c r="K205" s="120"/>
      <c r="L205" s="120"/>
      <c r="M205" s="121"/>
      <c r="N205" s="45"/>
      <c r="O205" s="45"/>
      <c r="P205" s="45"/>
      <c r="Q205" s="46"/>
      <c r="R205" s="46"/>
      <c r="S205" s="46"/>
    </row>
    <row r="206" spans="1:19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120"/>
      <c r="I206" s="120"/>
      <c r="J206" s="120"/>
      <c r="K206" s="120"/>
      <c r="L206" s="120"/>
      <c r="M206" s="121"/>
      <c r="N206" s="45"/>
      <c r="O206" s="45"/>
      <c r="P206" s="45"/>
      <c r="Q206" s="46"/>
      <c r="R206" s="46"/>
      <c r="S206" s="46"/>
    </row>
    <row r="207" spans="1:19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120"/>
      <c r="I207" s="120"/>
      <c r="J207" s="120"/>
      <c r="K207" s="120"/>
      <c r="L207" s="120"/>
      <c r="M207" s="121"/>
      <c r="N207" s="45"/>
      <c r="O207" s="45"/>
      <c r="P207" s="45"/>
      <c r="Q207" s="46"/>
      <c r="R207" s="46"/>
      <c r="S207" s="46"/>
    </row>
    <row r="208" spans="1:19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120"/>
      <c r="I208" s="120"/>
      <c r="J208" s="120"/>
      <c r="K208" s="120"/>
      <c r="L208" s="120"/>
      <c r="M208" s="121"/>
      <c r="N208" s="45"/>
      <c r="O208" s="45"/>
      <c r="P208" s="45"/>
      <c r="Q208" s="46"/>
      <c r="R208" s="46"/>
      <c r="S208" s="46"/>
    </row>
    <row r="209" spans="1:19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120"/>
      <c r="I209" s="120"/>
      <c r="J209" s="120"/>
      <c r="K209" s="120"/>
      <c r="L209" s="120"/>
      <c r="M209" s="121"/>
      <c r="N209" s="45"/>
      <c r="O209" s="45"/>
      <c r="P209" s="45"/>
      <c r="Q209" s="46"/>
      <c r="R209" s="46"/>
      <c r="S209" s="46"/>
    </row>
    <row r="210" spans="1:19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120"/>
      <c r="I210" s="120"/>
      <c r="J210" s="120"/>
      <c r="K210" s="120"/>
      <c r="L210" s="120"/>
      <c r="M210" s="121"/>
      <c r="N210" s="45"/>
      <c r="O210" s="45"/>
      <c r="P210" s="45"/>
      <c r="Q210" s="46"/>
      <c r="R210" s="46"/>
      <c r="S210" s="46"/>
    </row>
    <row r="211" spans="1:19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120"/>
      <c r="I211" s="120"/>
      <c r="J211" s="120"/>
      <c r="K211" s="120"/>
      <c r="L211" s="120"/>
      <c r="M211" s="121"/>
      <c r="N211" s="45"/>
      <c r="O211" s="45"/>
      <c r="P211" s="45"/>
      <c r="Q211" s="46"/>
      <c r="R211" s="46"/>
      <c r="S211" s="46"/>
    </row>
    <row r="212" spans="1:19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120"/>
      <c r="I212" s="120"/>
      <c r="J212" s="120"/>
      <c r="K212" s="120"/>
      <c r="L212" s="120"/>
      <c r="M212" s="121"/>
      <c r="N212" s="45"/>
      <c r="O212" s="45"/>
      <c r="P212" s="45"/>
      <c r="Q212" s="46"/>
      <c r="R212" s="46"/>
      <c r="S212" s="46"/>
    </row>
    <row r="213" spans="1:19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120"/>
      <c r="I213" s="120"/>
      <c r="J213" s="120"/>
      <c r="K213" s="120"/>
      <c r="L213" s="120"/>
      <c r="M213" s="40"/>
      <c r="N213" s="45"/>
      <c r="O213" s="45"/>
      <c r="P213" s="45"/>
      <c r="Q213" s="46"/>
      <c r="R213" s="46"/>
      <c r="S213" s="46"/>
    </row>
    <row r="214" spans="1:19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120"/>
      <c r="I214" s="120"/>
      <c r="J214" s="120"/>
      <c r="K214" s="120"/>
      <c r="L214" s="120"/>
      <c r="M214" s="121"/>
      <c r="N214" s="45"/>
      <c r="O214" s="45"/>
      <c r="P214" s="45"/>
      <c r="Q214" s="46"/>
      <c r="R214" s="46"/>
      <c r="S214" s="46"/>
    </row>
    <row r="215" spans="1:19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120"/>
      <c r="I215" s="120"/>
      <c r="J215" s="120"/>
      <c r="K215" s="120"/>
      <c r="L215" s="120"/>
      <c r="M215" s="121"/>
      <c r="N215" s="45"/>
      <c r="O215" s="45"/>
      <c r="P215" s="45"/>
      <c r="Q215" s="46"/>
      <c r="R215" s="46"/>
      <c r="S215" s="46"/>
    </row>
    <row r="216" spans="1:19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120"/>
      <c r="I216" s="120"/>
      <c r="J216" s="120"/>
      <c r="K216" s="120"/>
      <c r="L216" s="120"/>
      <c r="M216" s="121"/>
      <c r="N216" s="45"/>
      <c r="O216" s="45"/>
      <c r="P216" s="45"/>
      <c r="Q216" s="46"/>
      <c r="R216" s="46"/>
      <c r="S216" s="46"/>
    </row>
    <row r="217" spans="1:19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120"/>
      <c r="I217" s="120"/>
      <c r="J217" s="120"/>
      <c r="K217" s="120"/>
      <c r="L217" s="120"/>
      <c r="M217" s="121"/>
      <c r="N217" s="45"/>
      <c r="O217" s="45"/>
      <c r="P217" s="45"/>
      <c r="Q217" s="46"/>
      <c r="R217" s="46"/>
      <c r="S217" s="46"/>
    </row>
    <row r="218" spans="1:19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120"/>
      <c r="I218" s="120"/>
      <c r="J218" s="120"/>
      <c r="K218" s="120"/>
      <c r="L218" s="120"/>
      <c r="M218" s="121"/>
      <c r="N218" s="45"/>
      <c r="O218" s="45"/>
      <c r="P218" s="45"/>
      <c r="Q218" s="46"/>
      <c r="R218" s="46"/>
      <c r="S218" s="46"/>
    </row>
    <row r="219" spans="1:19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120"/>
      <c r="I219" s="120"/>
      <c r="J219" s="120"/>
      <c r="K219" s="120"/>
      <c r="L219" s="120"/>
      <c r="M219" s="121"/>
      <c r="N219" s="45"/>
      <c r="O219" s="45"/>
      <c r="P219" s="45"/>
      <c r="Q219" s="46"/>
      <c r="R219" s="46"/>
      <c r="S219" s="46"/>
    </row>
    <row r="220" spans="1:19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120"/>
      <c r="I220" s="120"/>
      <c r="J220" s="120"/>
      <c r="K220" s="120"/>
      <c r="L220" s="120"/>
      <c r="M220" s="121"/>
      <c r="N220" s="45"/>
      <c r="O220" s="45"/>
      <c r="P220" s="45"/>
      <c r="Q220" s="46"/>
      <c r="R220" s="46"/>
      <c r="S220" s="46"/>
    </row>
    <row r="221" spans="1:19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120"/>
      <c r="I221" s="120"/>
      <c r="J221" s="120"/>
      <c r="K221" s="120"/>
      <c r="L221" s="120"/>
      <c r="M221" s="121"/>
      <c r="N221" s="45"/>
      <c r="O221" s="45"/>
      <c r="P221" s="45"/>
      <c r="Q221" s="46"/>
      <c r="R221" s="46"/>
      <c r="S221" s="46"/>
    </row>
    <row r="222" spans="1:19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120"/>
      <c r="I222" s="120"/>
      <c r="J222" s="120"/>
      <c r="K222" s="120"/>
      <c r="L222" s="120"/>
      <c r="M222" s="121"/>
      <c r="N222" s="45"/>
      <c r="O222" s="45"/>
      <c r="P222" s="45"/>
      <c r="Q222" s="46"/>
      <c r="R222" s="46"/>
      <c r="S222" s="46"/>
    </row>
    <row r="223" spans="1:19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120"/>
      <c r="I223" s="120"/>
      <c r="J223" s="120"/>
      <c r="K223" s="120"/>
      <c r="L223" s="120"/>
      <c r="M223" s="121"/>
      <c r="N223" s="45"/>
      <c r="O223" s="45"/>
      <c r="P223" s="45"/>
      <c r="Q223" s="46"/>
      <c r="R223" s="46"/>
      <c r="S223" s="46"/>
    </row>
    <row r="224" spans="1:19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120"/>
      <c r="I224" s="120"/>
      <c r="J224" s="120"/>
      <c r="K224" s="120"/>
      <c r="L224" s="120"/>
      <c r="M224" s="121"/>
      <c r="N224" s="45"/>
      <c r="O224" s="45"/>
      <c r="P224" s="45"/>
      <c r="Q224" s="46"/>
      <c r="R224" s="46"/>
      <c r="S224" s="46"/>
    </row>
    <row r="225" spans="1:19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120"/>
      <c r="I225" s="120"/>
      <c r="J225" s="120"/>
      <c r="K225" s="120"/>
      <c r="L225" s="120"/>
      <c r="M225" s="121"/>
      <c r="N225" s="45"/>
      <c r="O225" s="45"/>
      <c r="P225" s="45"/>
      <c r="Q225" s="46"/>
      <c r="R225" s="46"/>
      <c r="S225" s="46"/>
    </row>
    <row r="226" spans="1:19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120"/>
      <c r="I226" s="120"/>
      <c r="J226" s="120"/>
      <c r="K226" s="120"/>
      <c r="L226" s="120"/>
      <c r="M226" s="121"/>
      <c r="N226" s="45"/>
      <c r="O226" s="45"/>
      <c r="P226" s="45"/>
      <c r="Q226" s="46"/>
      <c r="R226" s="46"/>
      <c r="S226" s="46"/>
    </row>
    <row r="227" spans="1:19" ht="15.75" x14ac:dyDescent="0.25">
      <c r="A227" s="176"/>
      <c r="B227" s="53"/>
      <c r="C227" s="54"/>
      <c r="D227" s="53"/>
      <c r="E227" s="33"/>
      <c r="F227" s="38"/>
      <c r="G227" s="39"/>
      <c r="H227" s="120"/>
      <c r="I227" s="120"/>
      <c r="J227" s="120"/>
      <c r="K227" s="120"/>
      <c r="L227" s="120"/>
      <c r="M227" s="121"/>
      <c r="N227" s="45"/>
      <c r="O227" s="45"/>
      <c r="P227" s="45"/>
      <c r="Q227" s="46"/>
      <c r="R227" s="46"/>
      <c r="S227" s="46"/>
    </row>
    <row r="228" spans="1:19" ht="15.75" x14ac:dyDescent="0.25">
      <c r="A228" s="61" t="s">
        <v>336</v>
      </c>
      <c r="B228" s="14"/>
      <c r="C228" s="15" t="s">
        <v>337</v>
      </c>
      <c r="E228" s="33"/>
      <c r="F228" s="16">
        <f t="shared" ref="F228" si="40">SUM(F229:F234)</f>
        <v>0</v>
      </c>
      <c r="G228" s="17">
        <f t="shared" ref="G228:M228" si="41">SUM(G229:G234)</f>
        <v>0</v>
      </c>
      <c r="H228" s="111">
        <f t="shared" si="41"/>
        <v>0</v>
      </c>
      <c r="I228" s="111">
        <f t="shared" si="41"/>
        <v>0</v>
      </c>
      <c r="J228" s="111">
        <f t="shared" si="41"/>
        <v>0</v>
      </c>
      <c r="K228" s="111">
        <f t="shared" si="41"/>
        <v>0</v>
      </c>
      <c r="L228" s="111">
        <f t="shared" si="41"/>
        <v>0</v>
      </c>
      <c r="M228" s="112">
        <f t="shared" si="41"/>
        <v>0</v>
      </c>
      <c r="P228" s="45"/>
      <c r="Q228" s="46"/>
      <c r="R228" s="46"/>
      <c r="S228" s="46"/>
    </row>
    <row r="229" spans="1:19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120"/>
      <c r="I229" s="120"/>
      <c r="J229" s="120"/>
      <c r="K229" s="120"/>
      <c r="L229" s="120"/>
      <c r="M229" s="121"/>
      <c r="N229" s="45"/>
      <c r="O229" s="45"/>
      <c r="P229" s="45"/>
      <c r="Q229" s="46"/>
      <c r="R229" s="46"/>
      <c r="S229" s="46"/>
    </row>
    <row r="230" spans="1:19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120"/>
      <c r="I230" s="120"/>
      <c r="J230" s="120"/>
      <c r="K230" s="120"/>
      <c r="L230" s="120"/>
      <c r="M230" s="121"/>
      <c r="N230" s="45"/>
      <c r="O230" s="45"/>
      <c r="P230" s="45"/>
      <c r="Q230" s="46"/>
      <c r="R230" s="46"/>
      <c r="S230" s="46"/>
    </row>
    <row r="231" spans="1:19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120"/>
      <c r="I231" s="120"/>
      <c r="J231" s="120"/>
      <c r="K231" s="120"/>
      <c r="L231" s="120"/>
      <c r="M231" s="121"/>
      <c r="N231" s="45"/>
      <c r="O231" s="45"/>
      <c r="P231" s="45"/>
      <c r="Q231" s="46"/>
      <c r="R231" s="46"/>
      <c r="S231" s="46"/>
    </row>
    <row r="232" spans="1:19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120"/>
      <c r="I232" s="120"/>
      <c r="J232" s="120"/>
      <c r="K232" s="120"/>
      <c r="L232" s="120"/>
      <c r="M232" s="121"/>
      <c r="N232" s="45"/>
      <c r="O232" s="45"/>
      <c r="P232" s="45"/>
      <c r="Q232" s="46"/>
      <c r="R232" s="46"/>
      <c r="S232" s="46"/>
    </row>
    <row r="233" spans="1:19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120"/>
      <c r="I233" s="120"/>
      <c r="J233" s="120"/>
      <c r="K233" s="120"/>
      <c r="L233" s="120"/>
      <c r="M233" s="121"/>
      <c r="N233" s="45"/>
      <c r="O233" s="45"/>
      <c r="P233" s="45"/>
      <c r="Q233" s="46"/>
      <c r="R233" s="46"/>
      <c r="S233" s="46"/>
    </row>
    <row r="234" spans="1:19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120"/>
      <c r="I234" s="120"/>
      <c r="J234" s="120"/>
      <c r="K234" s="120"/>
      <c r="L234" s="120"/>
      <c r="M234" s="121"/>
      <c r="N234" s="45"/>
      <c r="O234" s="45"/>
      <c r="P234" s="45"/>
      <c r="Q234" s="46"/>
      <c r="R234" s="46"/>
      <c r="S234" s="46"/>
    </row>
    <row r="235" spans="1:19" ht="15.75" x14ac:dyDescent="0.25">
      <c r="A235" s="61"/>
      <c r="B235" s="14"/>
      <c r="C235" s="14"/>
      <c r="D235" s="14"/>
      <c r="E235" s="33"/>
      <c r="F235" s="38"/>
      <c r="G235" s="39"/>
      <c r="H235" s="120"/>
      <c r="I235" s="120"/>
      <c r="J235" s="120"/>
      <c r="K235" s="120"/>
      <c r="L235" s="120"/>
      <c r="M235" s="121"/>
      <c r="N235" s="45"/>
      <c r="O235" s="45"/>
      <c r="P235" s="45"/>
      <c r="Q235" s="46"/>
      <c r="R235" s="46"/>
      <c r="S235" s="46"/>
    </row>
    <row r="236" spans="1:19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11"/>
      <c r="I236" s="111"/>
      <c r="J236" s="111"/>
      <c r="K236" s="111"/>
      <c r="L236" s="111"/>
      <c r="M236" s="112"/>
      <c r="N236" s="45"/>
      <c r="O236" s="45"/>
      <c r="P236" s="45"/>
      <c r="Q236" s="46"/>
      <c r="R236" s="46"/>
      <c r="S236" s="46"/>
    </row>
    <row r="237" spans="1:19" ht="15.75" x14ac:dyDescent="0.25">
      <c r="A237" s="176"/>
      <c r="B237" s="53"/>
      <c r="C237" s="54"/>
      <c r="D237" s="53"/>
      <c r="E237" s="33"/>
      <c r="F237" s="38"/>
      <c r="G237" s="39"/>
      <c r="H237" s="120"/>
      <c r="I237" s="120"/>
      <c r="J237" s="120"/>
      <c r="K237" s="120"/>
      <c r="L237" s="120"/>
      <c r="M237" s="121"/>
      <c r="N237" s="45"/>
      <c r="O237" s="45"/>
      <c r="P237" s="45"/>
      <c r="Q237" s="46"/>
      <c r="R237" s="46"/>
      <c r="S237" s="46"/>
    </row>
    <row r="238" spans="1:19" ht="19.5" thickBot="1" x14ac:dyDescent="0.35">
      <c r="A238" s="61"/>
      <c r="B238" s="25" t="s">
        <v>350</v>
      </c>
      <c r="C238" s="14"/>
      <c r="D238" s="14"/>
      <c r="E238" s="33"/>
      <c r="F238" s="41">
        <f t="shared" ref="F238" si="42">SUM(F228,F204,F173,F155,F140,F128,F121,F236)</f>
        <v>9.661749E-2</v>
      </c>
      <c r="G238" s="42">
        <f t="shared" ref="G238:M238" si="43">SUM(G228,G204,G173,G155,G140,G128,G121,G236)</f>
        <v>56.481070718761771</v>
      </c>
      <c r="H238" s="122">
        <f t="shared" si="43"/>
        <v>2692.2496600000004</v>
      </c>
      <c r="I238" s="122">
        <f t="shared" si="43"/>
        <v>1481.18876</v>
      </c>
      <c r="J238" s="122">
        <f t="shared" si="43"/>
        <v>1481.18876</v>
      </c>
      <c r="K238" s="122">
        <f t="shared" si="43"/>
        <v>182.51158000000001</v>
      </c>
      <c r="L238" s="122">
        <f t="shared" si="43"/>
        <v>14603.689528464</v>
      </c>
      <c r="M238" s="43">
        <f t="shared" si="43"/>
        <v>24.3793533005</v>
      </c>
      <c r="N238" s="56"/>
      <c r="O238" s="56"/>
      <c r="P238" s="45"/>
      <c r="Q238" s="46"/>
      <c r="R238" s="46"/>
      <c r="S238" s="46"/>
    </row>
    <row r="239" spans="1:19" ht="15.75" x14ac:dyDescent="0.25">
      <c r="A239" s="61"/>
      <c r="B239" s="14"/>
      <c r="C239" s="14"/>
      <c r="D239" s="14"/>
      <c r="E239" s="37"/>
      <c r="F239" s="37"/>
      <c r="G239" s="37"/>
      <c r="H239" s="37"/>
      <c r="I239" s="37"/>
      <c r="J239" s="37"/>
      <c r="K239" s="37"/>
      <c r="L239" s="37"/>
      <c r="M239" s="119"/>
      <c r="N239" s="45"/>
      <c r="O239" s="45"/>
      <c r="P239" s="45"/>
      <c r="Q239" s="46"/>
      <c r="R239" s="46"/>
      <c r="S239" s="46"/>
    </row>
    <row r="240" spans="1:19" ht="16.5" thickBot="1" x14ac:dyDescent="0.3">
      <c r="A240" s="61"/>
      <c r="B240" s="14"/>
      <c r="C240" s="14"/>
      <c r="D240" s="14"/>
      <c r="E240" s="37"/>
      <c r="F240" s="37"/>
      <c r="G240" s="37"/>
      <c r="H240" s="37"/>
      <c r="I240" s="37"/>
      <c r="J240" s="37"/>
      <c r="K240" s="37"/>
      <c r="L240" s="37"/>
      <c r="M240" s="119"/>
      <c r="N240" s="45"/>
      <c r="O240" s="45"/>
      <c r="P240" s="45"/>
      <c r="Q240" s="46"/>
      <c r="R240" s="46"/>
      <c r="S240" s="46"/>
    </row>
    <row r="241" spans="1:19" ht="28.5" customHeight="1" x14ac:dyDescent="0.2">
      <c r="A241" s="173">
        <v>5</v>
      </c>
      <c r="B241" s="201" t="s">
        <v>351</v>
      </c>
      <c r="C241" s="202"/>
      <c r="D241" s="203"/>
      <c r="E241" s="57"/>
      <c r="F241" s="212"/>
      <c r="G241" s="199"/>
      <c r="H241" s="199"/>
      <c r="I241" s="199"/>
      <c r="J241" s="199"/>
      <c r="K241" s="199"/>
      <c r="L241" s="199"/>
      <c r="M241" s="200"/>
      <c r="N241" s="45"/>
      <c r="O241" s="45"/>
      <c r="P241" s="45"/>
      <c r="Q241" s="46"/>
      <c r="R241" s="46"/>
      <c r="S241" s="46"/>
    </row>
    <row r="242" spans="1:19" s="8" customFormat="1" ht="15.75" thickBot="1" x14ac:dyDescent="0.3">
      <c r="A242" s="174"/>
      <c r="B242" s="10"/>
      <c r="C242" s="10"/>
      <c r="D242" s="10"/>
      <c r="E242" s="9"/>
      <c r="F242" s="11" t="s">
        <v>910</v>
      </c>
      <c r="G242" s="12" t="s">
        <v>911</v>
      </c>
      <c r="H242" s="12" t="s">
        <v>966</v>
      </c>
      <c r="I242" s="12" t="s">
        <v>967</v>
      </c>
      <c r="J242" s="12" t="s">
        <v>964</v>
      </c>
      <c r="K242" s="12" t="s">
        <v>965</v>
      </c>
      <c r="L242" s="12" t="s">
        <v>912</v>
      </c>
      <c r="M242" s="13" t="s">
        <v>913</v>
      </c>
      <c r="N242" s="7"/>
      <c r="O242" s="7"/>
      <c r="P242" s="7"/>
    </row>
    <row r="243" spans="1:19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" si="44">SUM(F244:F246)</f>
        <v>0</v>
      </c>
      <c r="G243" s="17">
        <f t="shared" ref="G243:M243" si="45">SUM(G244:G246)</f>
        <v>0</v>
      </c>
      <c r="H243" s="111">
        <f t="shared" si="45"/>
        <v>0</v>
      </c>
      <c r="I243" s="111">
        <f t="shared" si="45"/>
        <v>0</v>
      </c>
      <c r="J243" s="111">
        <f t="shared" si="45"/>
        <v>0</v>
      </c>
      <c r="K243" s="111">
        <f t="shared" si="45"/>
        <v>0</v>
      </c>
      <c r="L243" s="111">
        <f t="shared" si="45"/>
        <v>0</v>
      </c>
      <c r="M243" s="112">
        <f t="shared" si="45"/>
        <v>0</v>
      </c>
      <c r="P243" s="45"/>
      <c r="Q243" s="46"/>
      <c r="R243" s="46"/>
      <c r="S243" s="46"/>
    </row>
    <row r="244" spans="1:19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120"/>
      <c r="I244" s="120"/>
      <c r="J244" s="120"/>
      <c r="K244" s="120"/>
      <c r="L244" s="120"/>
      <c r="M244" s="40"/>
      <c r="N244" s="45"/>
      <c r="O244" s="45"/>
      <c r="P244" s="45"/>
      <c r="Q244" s="46"/>
      <c r="R244" s="46"/>
      <c r="S244" s="46"/>
    </row>
    <row r="245" spans="1:19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120"/>
      <c r="I245" s="120"/>
      <c r="J245" s="120"/>
      <c r="K245" s="120"/>
      <c r="L245" s="120"/>
      <c r="M245" s="40"/>
      <c r="N245" s="45"/>
      <c r="O245" s="45"/>
      <c r="P245" s="45"/>
      <c r="Q245" s="46"/>
      <c r="R245" s="46"/>
      <c r="S245" s="46"/>
    </row>
    <row r="246" spans="1:19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120"/>
      <c r="I246" s="120"/>
      <c r="J246" s="120"/>
      <c r="K246" s="120"/>
      <c r="L246" s="120"/>
      <c r="M246" s="40"/>
      <c r="N246" s="45"/>
      <c r="O246" s="45"/>
      <c r="P246" s="45"/>
      <c r="Q246" s="46"/>
      <c r="R246" s="46"/>
      <c r="S246" s="46"/>
    </row>
    <row r="247" spans="1:19" ht="15.75" x14ac:dyDescent="0.25">
      <c r="A247" s="61"/>
      <c r="B247" s="14"/>
      <c r="C247" s="14"/>
      <c r="D247" s="14"/>
      <c r="E247" s="33"/>
      <c r="F247" s="38"/>
      <c r="G247" s="39"/>
      <c r="H247" s="120"/>
      <c r="I247" s="120"/>
      <c r="J247" s="120"/>
      <c r="K247" s="120"/>
      <c r="L247" s="120"/>
      <c r="M247" s="40"/>
      <c r="N247" s="45"/>
      <c r="O247" s="45"/>
      <c r="P247" s="45"/>
      <c r="Q247" s="46"/>
      <c r="R247" s="46"/>
      <c r="S247" s="46"/>
    </row>
    <row r="248" spans="1:19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" si="46">SUM(F249:F250)</f>
        <v>0</v>
      </c>
      <c r="G248" s="17">
        <f t="shared" ref="G248:M248" si="47">SUM(G249:G250)</f>
        <v>0</v>
      </c>
      <c r="H248" s="111">
        <f t="shared" si="47"/>
        <v>0</v>
      </c>
      <c r="I248" s="111">
        <f t="shared" si="47"/>
        <v>0</v>
      </c>
      <c r="J248" s="111">
        <f t="shared" si="47"/>
        <v>0</v>
      </c>
      <c r="K248" s="111">
        <f t="shared" si="47"/>
        <v>0</v>
      </c>
      <c r="L248" s="111">
        <f t="shared" si="47"/>
        <v>0</v>
      </c>
      <c r="M248" s="112">
        <f t="shared" si="47"/>
        <v>0</v>
      </c>
      <c r="P248" s="45"/>
      <c r="Q248" s="46"/>
      <c r="R248" s="46"/>
      <c r="S248" s="46"/>
    </row>
    <row r="249" spans="1:19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120"/>
      <c r="I249" s="120"/>
      <c r="J249" s="120"/>
      <c r="K249" s="120"/>
      <c r="L249" s="120"/>
      <c r="M249" s="40"/>
      <c r="N249" s="45"/>
      <c r="O249" s="45"/>
      <c r="P249" s="45"/>
      <c r="Q249" s="46"/>
      <c r="R249" s="46"/>
      <c r="S249" s="46"/>
    </row>
    <row r="250" spans="1:19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120"/>
      <c r="I250" s="120"/>
      <c r="J250" s="120"/>
      <c r="K250" s="120"/>
      <c r="L250" s="120"/>
      <c r="M250" s="40"/>
      <c r="N250" s="45"/>
      <c r="O250" s="45"/>
      <c r="P250" s="45"/>
      <c r="Q250" s="46"/>
      <c r="R250" s="46"/>
      <c r="S250" s="46"/>
    </row>
    <row r="251" spans="1:19" ht="15.75" x14ac:dyDescent="0.25">
      <c r="A251" s="61"/>
      <c r="B251" s="14"/>
      <c r="C251" s="14"/>
      <c r="D251" s="14"/>
      <c r="E251" s="33"/>
      <c r="F251" s="38"/>
      <c r="G251" s="39"/>
      <c r="H251" s="120"/>
      <c r="I251" s="120"/>
      <c r="J251" s="120"/>
      <c r="K251" s="120"/>
      <c r="L251" s="120"/>
      <c r="M251" s="40"/>
      <c r="N251" s="45"/>
      <c r="O251" s="45"/>
      <c r="P251" s="45"/>
      <c r="Q251" s="46"/>
      <c r="R251" s="46"/>
      <c r="S251" s="46"/>
    </row>
    <row r="252" spans="1:19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" si="48">SUM(F253:F255)</f>
        <v>0</v>
      </c>
      <c r="G252" s="17">
        <f t="shared" ref="G252:M252" si="49">SUM(G253:G255)</f>
        <v>0</v>
      </c>
      <c r="H252" s="111">
        <f t="shared" si="49"/>
        <v>0</v>
      </c>
      <c r="I252" s="111">
        <f t="shared" si="49"/>
        <v>0</v>
      </c>
      <c r="J252" s="111">
        <f t="shared" si="49"/>
        <v>0</v>
      </c>
      <c r="K252" s="111">
        <f t="shared" si="49"/>
        <v>0</v>
      </c>
      <c r="L252" s="111">
        <f t="shared" si="49"/>
        <v>0</v>
      </c>
      <c r="M252" s="112">
        <f t="shared" si="49"/>
        <v>0</v>
      </c>
      <c r="P252" s="45"/>
      <c r="Q252" s="46"/>
      <c r="R252" s="46"/>
      <c r="S252" s="46"/>
    </row>
    <row r="253" spans="1:19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120"/>
      <c r="I253" s="120"/>
      <c r="J253" s="120"/>
      <c r="K253" s="120"/>
      <c r="L253" s="120"/>
      <c r="M253" s="40"/>
      <c r="N253" s="45"/>
      <c r="O253" s="45"/>
      <c r="P253" s="45"/>
      <c r="Q253" s="46"/>
      <c r="R253" s="46"/>
      <c r="S253" s="46"/>
    </row>
    <row r="254" spans="1:19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120"/>
      <c r="I254" s="120"/>
      <c r="J254" s="120"/>
      <c r="K254" s="120"/>
      <c r="L254" s="120"/>
      <c r="M254" s="40"/>
      <c r="N254" s="45"/>
      <c r="O254" s="45"/>
      <c r="P254" s="45"/>
      <c r="Q254" s="46"/>
      <c r="R254" s="46"/>
      <c r="S254" s="46"/>
    </row>
    <row r="255" spans="1:19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120"/>
      <c r="I255" s="120"/>
      <c r="J255" s="120"/>
      <c r="K255" s="120"/>
      <c r="L255" s="120"/>
      <c r="M255" s="40"/>
      <c r="N255" s="45"/>
      <c r="O255" s="45"/>
      <c r="P255" s="45"/>
      <c r="Q255" s="46"/>
      <c r="R255" s="46"/>
      <c r="S255" s="46"/>
    </row>
    <row r="256" spans="1:19" ht="15.75" x14ac:dyDescent="0.25">
      <c r="A256" s="61"/>
      <c r="B256" s="14"/>
      <c r="C256" s="14"/>
      <c r="D256" s="14"/>
      <c r="E256" s="33"/>
      <c r="F256" s="38"/>
      <c r="G256" s="39"/>
      <c r="H256" s="120"/>
      <c r="I256" s="120"/>
      <c r="J256" s="120"/>
      <c r="K256" s="120"/>
      <c r="L256" s="120"/>
      <c r="M256" s="40"/>
      <c r="N256" s="45"/>
      <c r="O256" s="45"/>
      <c r="P256" s="45"/>
      <c r="Q256" s="46"/>
      <c r="R256" s="46"/>
      <c r="S256" s="46"/>
    </row>
    <row r="257" spans="1:19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" si="50">SUM(F258:F259)</f>
        <v>0</v>
      </c>
      <c r="G257" s="17">
        <f t="shared" ref="G257:M257" si="51">SUM(G258:G259)</f>
        <v>0</v>
      </c>
      <c r="H257" s="111">
        <f t="shared" si="51"/>
        <v>0</v>
      </c>
      <c r="I257" s="111">
        <f t="shared" si="51"/>
        <v>0</v>
      </c>
      <c r="J257" s="111">
        <f t="shared" si="51"/>
        <v>0</v>
      </c>
      <c r="K257" s="111">
        <f t="shared" si="51"/>
        <v>0</v>
      </c>
      <c r="L257" s="111">
        <f t="shared" si="51"/>
        <v>0</v>
      </c>
      <c r="M257" s="112">
        <f t="shared" si="51"/>
        <v>0</v>
      </c>
      <c r="P257" s="45"/>
      <c r="Q257" s="46"/>
      <c r="R257" s="46"/>
      <c r="S257" s="46"/>
    </row>
    <row r="258" spans="1:19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120"/>
      <c r="I258" s="120"/>
      <c r="J258" s="120"/>
      <c r="K258" s="120"/>
      <c r="L258" s="120"/>
      <c r="M258" s="40"/>
      <c r="N258" s="45"/>
      <c r="O258" s="45"/>
      <c r="P258" s="45"/>
      <c r="Q258" s="46"/>
      <c r="R258" s="46"/>
      <c r="S258" s="46"/>
    </row>
    <row r="259" spans="1:19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120"/>
      <c r="I259" s="120"/>
      <c r="J259" s="120"/>
      <c r="K259" s="120"/>
      <c r="L259" s="120"/>
      <c r="M259" s="40"/>
      <c r="N259" s="45"/>
      <c r="O259" s="45"/>
      <c r="P259" s="45"/>
      <c r="Q259" s="46"/>
      <c r="R259" s="46"/>
      <c r="S259" s="46"/>
    </row>
    <row r="260" spans="1:19" ht="15.75" x14ac:dyDescent="0.25">
      <c r="A260" s="61"/>
      <c r="B260" s="14"/>
      <c r="C260" s="14"/>
      <c r="D260" s="14"/>
      <c r="E260" s="33"/>
      <c r="F260" s="38"/>
      <c r="G260" s="39"/>
      <c r="H260" s="120"/>
      <c r="I260" s="120"/>
      <c r="J260" s="120"/>
      <c r="K260" s="120"/>
      <c r="L260" s="120"/>
      <c r="M260" s="40"/>
      <c r="N260" s="45"/>
      <c r="O260" s="45"/>
      <c r="P260" s="45"/>
      <c r="Q260" s="46"/>
      <c r="R260" s="46"/>
      <c r="S260" s="46"/>
    </row>
    <row r="261" spans="1:19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" si="52">SUM(F262:F264)</f>
        <v>0</v>
      </c>
      <c r="G261" s="17">
        <f t="shared" ref="G261:M261" si="53">SUM(G262:G264)</f>
        <v>0</v>
      </c>
      <c r="H261" s="111">
        <f t="shared" si="53"/>
        <v>0</v>
      </c>
      <c r="I261" s="111">
        <f t="shared" si="53"/>
        <v>0</v>
      </c>
      <c r="J261" s="111">
        <f t="shared" si="53"/>
        <v>0</v>
      </c>
      <c r="K261" s="111">
        <f t="shared" si="53"/>
        <v>0</v>
      </c>
      <c r="L261" s="111">
        <f t="shared" si="53"/>
        <v>0</v>
      </c>
      <c r="M261" s="112">
        <f t="shared" si="53"/>
        <v>0</v>
      </c>
      <c r="P261" s="45"/>
      <c r="Q261" s="46"/>
      <c r="R261" s="46"/>
      <c r="S261" s="46"/>
    </row>
    <row r="262" spans="1:19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120"/>
      <c r="I262" s="120"/>
      <c r="J262" s="120"/>
      <c r="K262" s="120"/>
      <c r="L262" s="120"/>
      <c r="M262" s="40"/>
      <c r="N262" s="45"/>
      <c r="O262" s="45"/>
      <c r="P262" s="45"/>
      <c r="Q262" s="46"/>
      <c r="R262" s="46"/>
      <c r="S262" s="46"/>
    </row>
    <row r="263" spans="1:19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120"/>
      <c r="I263" s="120"/>
      <c r="J263" s="120"/>
      <c r="K263" s="120"/>
      <c r="L263" s="120"/>
      <c r="M263" s="40"/>
      <c r="N263" s="45"/>
      <c r="O263" s="45"/>
      <c r="P263" s="45"/>
      <c r="Q263" s="46"/>
      <c r="R263" s="46"/>
      <c r="S263" s="46"/>
    </row>
    <row r="264" spans="1:19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120"/>
      <c r="I264" s="120"/>
      <c r="J264" s="120"/>
      <c r="K264" s="120"/>
      <c r="L264" s="120"/>
      <c r="M264" s="40"/>
      <c r="N264" s="45"/>
      <c r="O264" s="45"/>
      <c r="P264" s="45"/>
      <c r="Q264" s="46"/>
      <c r="R264" s="46"/>
      <c r="S264" s="46"/>
    </row>
    <row r="265" spans="1:19" ht="15.75" x14ac:dyDescent="0.25">
      <c r="A265" s="61"/>
      <c r="B265" s="14"/>
      <c r="C265" s="14"/>
      <c r="D265" s="14"/>
      <c r="E265" s="33"/>
      <c r="F265" s="38"/>
      <c r="G265" s="39"/>
      <c r="H265" s="120"/>
      <c r="I265" s="120"/>
      <c r="J265" s="120"/>
      <c r="K265" s="120"/>
      <c r="L265" s="120"/>
      <c r="M265" s="40"/>
      <c r="N265" s="45"/>
      <c r="O265" s="45"/>
      <c r="P265" s="45"/>
      <c r="Q265" s="46"/>
      <c r="R265" s="46"/>
      <c r="S265" s="46"/>
    </row>
    <row r="266" spans="1:19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" si="54">SUM(F267:F268)</f>
        <v>0</v>
      </c>
      <c r="G266" s="17">
        <f t="shared" ref="G266:M266" si="55">SUM(G267:G268)</f>
        <v>0</v>
      </c>
      <c r="H266" s="111">
        <f t="shared" si="55"/>
        <v>0</v>
      </c>
      <c r="I266" s="111">
        <f t="shared" si="55"/>
        <v>0</v>
      </c>
      <c r="J266" s="111">
        <f t="shared" si="55"/>
        <v>0</v>
      </c>
      <c r="K266" s="111">
        <f t="shared" si="55"/>
        <v>0</v>
      </c>
      <c r="L266" s="111">
        <f t="shared" si="55"/>
        <v>0</v>
      </c>
      <c r="M266" s="112">
        <f t="shared" si="55"/>
        <v>0</v>
      </c>
      <c r="P266" s="45"/>
      <c r="Q266" s="46"/>
      <c r="R266" s="46"/>
      <c r="S266" s="46"/>
    </row>
    <row r="267" spans="1:19" ht="15.75" x14ac:dyDescent="0.25">
      <c r="A267" s="61" t="s">
        <v>390</v>
      </c>
      <c r="B267" s="14"/>
      <c r="C267" s="14"/>
      <c r="D267" s="14" t="s">
        <v>391</v>
      </c>
      <c r="E267" s="33"/>
      <c r="F267" s="128"/>
      <c r="G267" s="129"/>
      <c r="H267" s="130"/>
      <c r="I267" s="130"/>
      <c r="J267" s="130"/>
      <c r="K267" s="130"/>
      <c r="L267" s="130"/>
      <c r="M267" s="131"/>
      <c r="N267" s="45"/>
      <c r="O267" s="45"/>
      <c r="P267" s="45"/>
      <c r="Q267" s="46"/>
      <c r="R267" s="46"/>
      <c r="S267" s="46"/>
    </row>
    <row r="268" spans="1:19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120"/>
      <c r="I268" s="120"/>
      <c r="J268" s="120"/>
      <c r="K268" s="120"/>
      <c r="L268" s="120"/>
      <c r="M268" s="40"/>
      <c r="N268" s="45"/>
      <c r="O268" s="45"/>
      <c r="P268" s="45"/>
      <c r="Q268" s="46"/>
      <c r="R268" s="46"/>
      <c r="S268" s="46"/>
    </row>
    <row r="269" spans="1:19" ht="15.75" x14ac:dyDescent="0.25">
      <c r="A269" s="61"/>
      <c r="B269" s="14"/>
      <c r="C269" s="14"/>
      <c r="D269" s="14"/>
      <c r="E269" s="33"/>
      <c r="F269" s="38"/>
      <c r="G269" s="39"/>
      <c r="H269" s="120"/>
      <c r="I269" s="120"/>
      <c r="J269" s="120"/>
      <c r="K269" s="120"/>
      <c r="L269" s="120"/>
      <c r="M269" s="40"/>
      <c r="N269" s="45"/>
      <c r="O269" s="45"/>
      <c r="P269" s="45"/>
      <c r="Q269" s="46"/>
      <c r="R269" s="46"/>
      <c r="S269" s="46"/>
    </row>
    <row r="270" spans="1:19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11"/>
      <c r="I270" s="111"/>
      <c r="J270" s="111"/>
      <c r="K270" s="111"/>
      <c r="L270" s="111"/>
      <c r="M270" s="112"/>
      <c r="P270" s="45"/>
      <c r="Q270" s="46"/>
      <c r="R270" s="46"/>
      <c r="S270" s="46"/>
    </row>
    <row r="271" spans="1:19" ht="15.75" x14ac:dyDescent="0.25">
      <c r="A271" s="61"/>
      <c r="B271" s="14"/>
      <c r="C271" s="15"/>
      <c r="D271" s="14"/>
      <c r="E271" s="33"/>
      <c r="F271" s="63"/>
      <c r="G271" s="64"/>
      <c r="H271" s="132"/>
      <c r="I271" s="132"/>
      <c r="J271" s="132"/>
      <c r="K271" s="132"/>
      <c r="L271" s="132"/>
      <c r="M271" s="65"/>
      <c r="N271" s="45"/>
      <c r="O271" s="45"/>
      <c r="P271" s="45"/>
      <c r="Q271" s="46"/>
      <c r="R271" s="46"/>
      <c r="S271" s="46"/>
    </row>
    <row r="272" spans="1:19" ht="19.5" thickBot="1" x14ac:dyDescent="0.35">
      <c r="A272" s="61"/>
      <c r="B272" s="25" t="s">
        <v>396</v>
      </c>
      <c r="C272" s="14"/>
      <c r="D272" s="14"/>
      <c r="E272" s="33"/>
      <c r="F272" s="41">
        <f t="shared" ref="F272" si="56">SUM(F270,F266,F261,F257,F252,F248,F243)</f>
        <v>0</v>
      </c>
      <c r="G272" s="42">
        <f t="shared" ref="G272:M272" si="57">SUM(G270,G266,G261,G257,G252,G248,G243)</f>
        <v>0</v>
      </c>
      <c r="H272" s="122">
        <f t="shared" si="57"/>
        <v>0</v>
      </c>
      <c r="I272" s="122">
        <f t="shared" si="57"/>
        <v>0</v>
      </c>
      <c r="J272" s="122">
        <f t="shared" si="57"/>
        <v>0</v>
      </c>
      <c r="K272" s="122">
        <f t="shared" si="57"/>
        <v>0</v>
      </c>
      <c r="L272" s="122">
        <f t="shared" si="57"/>
        <v>0</v>
      </c>
      <c r="M272" s="43">
        <f t="shared" si="57"/>
        <v>0</v>
      </c>
      <c r="N272" s="56"/>
      <c r="O272" s="56"/>
      <c r="P272" s="45"/>
      <c r="Q272" s="46"/>
      <c r="R272" s="46"/>
      <c r="S272" s="46"/>
    </row>
    <row r="273" spans="1:16" ht="15.75" x14ac:dyDescent="0.25">
      <c r="A273" s="61"/>
      <c r="B273" s="14"/>
      <c r="C273" s="14"/>
      <c r="D273" s="14"/>
      <c r="E273" s="66"/>
      <c r="F273" s="66"/>
      <c r="G273" s="66"/>
      <c r="H273" s="66"/>
      <c r="I273" s="66"/>
      <c r="J273" s="66"/>
      <c r="K273" s="66"/>
      <c r="L273" s="66"/>
      <c r="M273" s="79"/>
    </row>
    <row r="274" spans="1:16" ht="16.5" thickBot="1" x14ac:dyDescent="0.3">
      <c r="A274" s="61"/>
      <c r="B274" s="14"/>
      <c r="C274" s="14"/>
      <c r="D274" s="14"/>
      <c r="E274" s="66"/>
      <c r="F274" s="66"/>
      <c r="G274" s="66"/>
      <c r="H274" s="66"/>
      <c r="I274" s="66"/>
      <c r="J274" s="66"/>
      <c r="K274" s="66"/>
      <c r="L274" s="66"/>
      <c r="M274" s="79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212"/>
      <c r="G275" s="199"/>
      <c r="H275" s="199"/>
      <c r="I275" s="199"/>
      <c r="J275" s="199"/>
      <c r="K275" s="199"/>
      <c r="L275" s="199"/>
      <c r="M275" s="200"/>
    </row>
    <row r="276" spans="1:16" s="8" customFormat="1" ht="15.75" thickBot="1" x14ac:dyDescent="0.3">
      <c r="A276" s="174"/>
      <c r="B276" s="10"/>
      <c r="C276" s="10"/>
      <c r="D276" s="10"/>
      <c r="E276" s="9"/>
      <c r="F276" s="11" t="s">
        <v>910</v>
      </c>
      <c r="G276" s="12" t="s">
        <v>911</v>
      </c>
      <c r="H276" s="12" t="s">
        <v>966</v>
      </c>
      <c r="I276" s="12" t="s">
        <v>967</v>
      </c>
      <c r="J276" s="12" t="s">
        <v>964</v>
      </c>
      <c r="K276" s="12" t="s">
        <v>965</v>
      </c>
      <c r="L276" s="12" t="s">
        <v>912</v>
      </c>
      <c r="M276" s="13" t="s">
        <v>913</v>
      </c>
      <c r="N276" s="7"/>
      <c r="O276" s="7"/>
      <c r="P276" s="7"/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" si="58">SUM(F278:F286)</f>
        <v>0</v>
      </c>
      <c r="G277" s="17">
        <f t="shared" ref="G277:M277" si="59">SUM(G278:G286)</f>
        <v>0</v>
      </c>
      <c r="H277" s="111">
        <f t="shared" si="59"/>
        <v>0</v>
      </c>
      <c r="I277" s="111">
        <f t="shared" si="59"/>
        <v>0</v>
      </c>
      <c r="J277" s="111">
        <f t="shared" si="59"/>
        <v>0</v>
      </c>
      <c r="K277" s="111">
        <f t="shared" si="59"/>
        <v>0</v>
      </c>
      <c r="L277" s="111">
        <f t="shared" si="59"/>
        <v>0</v>
      </c>
      <c r="M277" s="112">
        <f t="shared" si="59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113"/>
      <c r="I278" s="113"/>
      <c r="J278" s="113"/>
      <c r="K278" s="113"/>
      <c r="L278" s="113"/>
      <c r="M278" s="133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113"/>
      <c r="I279" s="113"/>
      <c r="J279" s="113"/>
      <c r="K279" s="113"/>
      <c r="L279" s="113"/>
      <c r="M279" s="133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113"/>
      <c r="I280" s="113"/>
      <c r="J280" s="113"/>
      <c r="K280" s="113"/>
      <c r="L280" s="113"/>
      <c r="M280" s="133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113"/>
      <c r="I281" s="113"/>
      <c r="J281" s="113"/>
      <c r="K281" s="113"/>
      <c r="L281" s="113"/>
      <c r="M281" s="133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113"/>
      <c r="I282" s="113"/>
      <c r="J282" s="113"/>
      <c r="K282" s="113"/>
      <c r="L282" s="113"/>
      <c r="M282" s="133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113"/>
      <c r="I283" s="113"/>
      <c r="J283" s="113"/>
      <c r="K283" s="113"/>
      <c r="L283" s="113"/>
      <c r="M283" s="133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113"/>
      <c r="I284" s="113"/>
      <c r="J284" s="113"/>
      <c r="K284" s="113"/>
      <c r="L284" s="113"/>
      <c r="M284" s="133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113"/>
      <c r="I285" s="113"/>
      <c r="J285" s="113"/>
      <c r="K285" s="113"/>
      <c r="L285" s="113"/>
      <c r="M285" s="133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113"/>
      <c r="I286" s="113"/>
      <c r="J286" s="113"/>
      <c r="K286" s="113"/>
      <c r="L286" s="113"/>
      <c r="M286" s="133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113"/>
      <c r="I287" s="113"/>
      <c r="J287" s="113"/>
      <c r="K287" s="113"/>
      <c r="L287" s="113"/>
      <c r="M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" si="60">SUM(F289:F292)</f>
        <v>0</v>
      </c>
      <c r="G288" s="17">
        <f t="shared" ref="G288:M288" si="61">SUM(G289:G292)</f>
        <v>0</v>
      </c>
      <c r="H288" s="111">
        <f t="shared" si="61"/>
        <v>0</v>
      </c>
      <c r="I288" s="111">
        <f t="shared" si="61"/>
        <v>0</v>
      </c>
      <c r="J288" s="111">
        <f t="shared" si="61"/>
        <v>0</v>
      </c>
      <c r="K288" s="111">
        <f t="shared" si="61"/>
        <v>0</v>
      </c>
      <c r="L288" s="111">
        <f t="shared" si="61"/>
        <v>0</v>
      </c>
      <c r="M288" s="112">
        <f t="shared" si="61"/>
        <v>0</v>
      </c>
    </row>
    <row r="289" spans="1:13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113"/>
      <c r="I289" s="113"/>
      <c r="J289" s="113"/>
      <c r="K289" s="113"/>
      <c r="L289" s="113"/>
      <c r="M289" s="133"/>
    </row>
    <row r="290" spans="1:13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113"/>
      <c r="I290" s="113"/>
      <c r="J290" s="113"/>
      <c r="K290" s="113"/>
      <c r="L290" s="113"/>
      <c r="M290" s="133"/>
    </row>
    <row r="291" spans="1:13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113"/>
      <c r="I291" s="113"/>
      <c r="J291" s="113"/>
      <c r="K291" s="113"/>
      <c r="L291" s="113"/>
      <c r="M291" s="133"/>
    </row>
    <row r="292" spans="1:13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113"/>
      <c r="I292" s="113"/>
      <c r="J292" s="113"/>
      <c r="K292" s="113"/>
      <c r="L292" s="113"/>
      <c r="M292" s="133"/>
    </row>
    <row r="293" spans="1:13" ht="15.75" x14ac:dyDescent="0.25">
      <c r="A293" s="61"/>
      <c r="B293" s="14"/>
      <c r="C293" s="14"/>
      <c r="D293" s="14"/>
      <c r="E293" s="33"/>
      <c r="F293" s="22"/>
      <c r="G293" s="23"/>
      <c r="H293" s="113"/>
      <c r="I293" s="113"/>
      <c r="J293" s="113"/>
      <c r="K293" s="113"/>
      <c r="L293" s="113"/>
      <c r="M293" s="24"/>
    </row>
    <row r="294" spans="1:13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" si="62">SUM(F295:F308)</f>
        <v>0</v>
      </c>
      <c r="G294" s="17">
        <f t="shared" ref="G294:M294" si="63">SUM(G295:G308)</f>
        <v>0</v>
      </c>
      <c r="H294" s="111">
        <f t="shared" si="63"/>
        <v>0</v>
      </c>
      <c r="I294" s="111">
        <f t="shared" si="63"/>
        <v>0</v>
      </c>
      <c r="J294" s="111">
        <f t="shared" si="63"/>
        <v>0</v>
      </c>
      <c r="K294" s="111">
        <f t="shared" si="63"/>
        <v>0</v>
      </c>
      <c r="L294" s="111">
        <f t="shared" si="63"/>
        <v>0</v>
      </c>
      <c r="M294" s="112">
        <f t="shared" si="63"/>
        <v>0</v>
      </c>
    </row>
    <row r="295" spans="1:13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113"/>
      <c r="I295" s="113"/>
      <c r="J295" s="113"/>
      <c r="K295" s="113"/>
      <c r="L295" s="113"/>
      <c r="M295" s="133"/>
    </row>
    <row r="296" spans="1:13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113"/>
      <c r="I296" s="113"/>
      <c r="J296" s="113"/>
      <c r="K296" s="113"/>
      <c r="L296" s="113"/>
      <c r="M296" s="133"/>
    </row>
    <row r="297" spans="1:13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113"/>
      <c r="I297" s="113"/>
      <c r="J297" s="113"/>
      <c r="K297" s="113"/>
      <c r="L297" s="113"/>
      <c r="M297" s="133"/>
    </row>
    <row r="298" spans="1:13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113"/>
      <c r="I298" s="113"/>
      <c r="J298" s="113"/>
      <c r="K298" s="113"/>
      <c r="L298" s="113"/>
      <c r="M298" s="133"/>
    </row>
    <row r="299" spans="1:13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113"/>
      <c r="I299" s="113"/>
      <c r="J299" s="113"/>
      <c r="K299" s="113"/>
      <c r="L299" s="113"/>
      <c r="M299" s="24"/>
    </row>
    <row r="300" spans="1:13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113"/>
      <c r="I300" s="113"/>
      <c r="J300" s="113"/>
      <c r="K300" s="113"/>
      <c r="L300" s="113"/>
      <c r="M300" s="133"/>
    </row>
    <row r="301" spans="1:13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113"/>
      <c r="I301" s="113"/>
      <c r="J301" s="113"/>
      <c r="K301" s="113"/>
      <c r="L301" s="113"/>
      <c r="M301" s="133"/>
    </row>
    <row r="302" spans="1:13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113"/>
      <c r="I302" s="113"/>
      <c r="J302" s="113"/>
      <c r="K302" s="113"/>
      <c r="L302" s="113"/>
      <c r="M302" s="133"/>
    </row>
    <row r="303" spans="1:13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113"/>
      <c r="I303" s="113"/>
      <c r="J303" s="113"/>
      <c r="K303" s="113"/>
      <c r="L303" s="113"/>
      <c r="M303" s="133"/>
    </row>
    <row r="304" spans="1:13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113"/>
      <c r="I304" s="113"/>
      <c r="J304" s="113"/>
      <c r="K304" s="113"/>
      <c r="L304" s="113"/>
      <c r="M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113"/>
      <c r="I305" s="113"/>
      <c r="J305" s="113"/>
      <c r="K305" s="113"/>
      <c r="L305" s="113"/>
      <c r="M305" s="133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113"/>
      <c r="I306" s="113"/>
      <c r="J306" s="113"/>
      <c r="K306" s="113"/>
      <c r="L306" s="113"/>
      <c r="M306" s="133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113"/>
      <c r="I307" s="113"/>
      <c r="J307" s="113"/>
      <c r="K307" s="113"/>
      <c r="L307" s="113"/>
      <c r="M307" s="133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9"/>
      <c r="F308" s="22"/>
      <c r="G308" s="23"/>
      <c r="H308" s="113"/>
      <c r="I308" s="113"/>
      <c r="J308" s="113"/>
      <c r="K308" s="113"/>
      <c r="L308" s="113"/>
      <c r="M308" s="133"/>
    </row>
    <row r="309" spans="1:16" ht="15" x14ac:dyDescent="0.25">
      <c r="A309" s="177"/>
      <c r="B309" s="33"/>
      <c r="C309" s="33"/>
      <c r="D309" s="33"/>
      <c r="E309" s="9"/>
      <c r="F309" s="68"/>
      <c r="G309" s="68"/>
      <c r="H309" s="68"/>
      <c r="I309" s="68"/>
      <c r="J309" s="68"/>
      <c r="K309" s="68"/>
      <c r="L309" s="68"/>
      <c r="M309" s="68"/>
    </row>
    <row r="310" spans="1:16" ht="15.75" thickBot="1" x14ac:dyDescent="0.3">
      <c r="A310" s="177"/>
      <c r="B310" s="33"/>
      <c r="C310" s="33"/>
      <c r="D310" s="33"/>
      <c r="E310" s="9"/>
      <c r="F310" s="69"/>
      <c r="G310" s="69"/>
      <c r="H310" s="69"/>
      <c r="I310" s="69"/>
      <c r="J310" s="69"/>
      <c r="K310" s="69"/>
      <c r="L310" s="69"/>
      <c r="M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9"/>
      <c r="F311" s="212"/>
      <c r="G311" s="199"/>
      <c r="H311" s="199"/>
      <c r="I311" s="199"/>
      <c r="J311" s="199"/>
      <c r="K311" s="199"/>
      <c r="L311" s="199"/>
      <c r="M311" s="200"/>
    </row>
    <row r="312" spans="1:16" s="8" customFormat="1" ht="15.75" thickBot="1" x14ac:dyDescent="0.3">
      <c r="A312" s="174"/>
      <c r="B312" s="10"/>
      <c r="C312" s="10"/>
      <c r="D312" s="10"/>
      <c r="E312" s="9"/>
      <c r="F312" s="11" t="s">
        <v>910</v>
      </c>
      <c r="G312" s="12" t="s">
        <v>911</v>
      </c>
      <c r="H312" s="12" t="s">
        <v>966</v>
      </c>
      <c r="I312" s="12" t="s">
        <v>967</v>
      </c>
      <c r="J312" s="12" t="s">
        <v>964</v>
      </c>
      <c r="K312" s="12" t="s">
        <v>965</v>
      </c>
      <c r="L312" s="12" t="s">
        <v>912</v>
      </c>
      <c r="M312" s="13" t="s">
        <v>913</v>
      </c>
      <c r="N312" s="7"/>
      <c r="O312" s="7"/>
      <c r="P312" s="7"/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" si="64">SUM(F314:F324)</f>
        <v>0</v>
      </c>
      <c r="G313" s="17">
        <f t="shared" ref="G313:M313" si="65">SUM(G314:G324)</f>
        <v>0</v>
      </c>
      <c r="H313" s="111">
        <f t="shared" si="65"/>
        <v>0.37800000000000011</v>
      </c>
      <c r="I313" s="111">
        <f t="shared" si="65"/>
        <v>0.1908</v>
      </c>
      <c r="J313" s="111">
        <f t="shared" si="65"/>
        <v>0.1908</v>
      </c>
      <c r="K313" s="111">
        <f t="shared" si="65"/>
        <v>0.1908</v>
      </c>
      <c r="L313" s="111">
        <f t="shared" si="65"/>
        <v>0.95040000000000024</v>
      </c>
      <c r="M313" s="112">
        <f t="shared" si="65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113"/>
      <c r="I314" s="113"/>
      <c r="J314" s="113"/>
      <c r="K314" s="113"/>
      <c r="L314" s="113"/>
      <c r="M314" s="133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113"/>
      <c r="I315" s="113"/>
      <c r="J315" s="113"/>
      <c r="K315" s="113"/>
      <c r="L315" s="113"/>
      <c r="M315" s="133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113"/>
      <c r="I316" s="113"/>
      <c r="J316" s="113"/>
      <c r="K316" s="113"/>
      <c r="L316" s="113"/>
      <c r="M316" s="133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113"/>
      <c r="I317" s="113"/>
      <c r="J317" s="113"/>
      <c r="K317" s="113"/>
      <c r="L317" s="113"/>
      <c r="M317" s="133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113"/>
      <c r="I318" s="113"/>
      <c r="J318" s="113"/>
      <c r="K318" s="113"/>
      <c r="L318" s="113"/>
      <c r="M318" s="133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113">
        <v>0.37800000000000011</v>
      </c>
      <c r="I319" s="113">
        <v>0.1908</v>
      </c>
      <c r="J319" s="113">
        <v>0.1908</v>
      </c>
      <c r="K319" s="113">
        <v>0.1908</v>
      </c>
      <c r="L319" s="113">
        <v>0.95040000000000024</v>
      </c>
      <c r="M319" s="133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113"/>
      <c r="I320" s="113"/>
      <c r="J320" s="113"/>
      <c r="K320" s="113"/>
      <c r="L320" s="113"/>
      <c r="M320" s="133"/>
    </row>
    <row r="321" spans="1:13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113"/>
      <c r="I321" s="113"/>
      <c r="J321" s="113"/>
      <c r="K321" s="113"/>
      <c r="L321" s="113"/>
      <c r="M321" s="133"/>
    </row>
    <row r="322" spans="1:13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113"/>
      <c r="I322" s="113"/>
      <c r="J322" s="113"/>
      <c r="K322" s="113"/>
      <c r="L322" s="113"/>
      <c r="M322" s="133"/>
    </row>
    <row r="323" spans="1:13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113"/>
      <c r="I323" s="113"/>
      <c r="J323" s="113"/>
      <c r="K323" s="113"/>
      <c r="L323" s="113"/>
      <c r="M323" s="133"/>
    </row>
    <row r="324" spans="1:13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113"/>
      <c r="I324" s="113"/>
      <c r="J324" s="113"/>
      <c r="K324" s="113"/>
      <c r="L324" s="113"/>
      <c r="M324" s="133"/>
    </row>
    <row r="325" spans="1:13" ht="15.75" x14ac:dyDescent="0.25">
      <c r="A325" s="61"/>
      <c r="B325" s="14"/>
      <c r="C325" s="14"/>
      <c r="D325" s="14"/>
      <c r="E325" s="33"/>
      <c r="F325" s="22"/>
      <c r="G325" s="23"/>
      <c r="H325" s="113"/>
      <c r="I325" s="113"/>
      <c r="J325" s="113"/>
      <c r="K325" s="113"/>
      <c r="L325" s="113"/>
      <c r="M325" s="133"/>
    </row>
    <row r="326" spans="1:13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" si="66">SUM(F327:F334)</f>
        <v>0</v>
      </c>
      <c r="G326" s="17">
        <f t="shared" ref="G326:M326" si="67">SUM(G327:G334)</f>
        <v>0</v>
      </c>
      <c r="H326" s="111">
        <f t="shared" si="67"/>
        <v>0</v>
      </c>
      <c r="I326" s="111">
        <f t="shared" si="67"/>
        <v>0</v>
      </c>
      <c r="J326" s="111">
        <f t="shared" si="67"/>
        <v>0</v>
      </c>
      <c r="K326" s="111">
        <f t="shared" si="67"/>
        <v>0</v>
      </c>
      <c r="L326" s="111">
        <f t="shared" si="67"/>
        <v>0</v>
      </c>
      <c r="M326" s="112">
        <f t="shared" si="67"/>
        <v>2254.4359730000001</v>
      </c>
    </row>
    <row r="327" spans="1:13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113"/>
      <c r="I327" s="113"/>
      <c r="J327" s="113"/>
      <c r="K327" s="113"/>
      <c r="L327" s="113"/>
      <c r="M327" s="133"/>
    </row>
    <row r="328" spans="1:13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113"/>
      <c r="I328" s="113"/>
      <c r="J328" s="113"/>
      <c r="K328" s="113"/>
      <c r="L328" s="113"/>
      <c r="M328" s="133"/>
    </row>
    <row r="329" spans="1:13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113"/>
      <c r="I329" s="113"/>
      <c r="J329" s="113"/>
      <c r="K329" s="113"/>
      <c r="L329" s="113"/>
      <c r="M329" s="133"/>
    </row>
    <row r="330" spans="1:13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113"/>
      <c r="I330" s="113"/>
      <c r="J330" s="113"/>
      <c r="K330" s="113"/>
      <c r="L330" s="113"/>
      <c r="M330" s="133"/>
    </row>
    <row r="331" spans="1:13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113"/>
      <c r="I331" s="113"/>
      <c r="J331" s="113"/>
      <c r="K331" s="113"/>
      <c r="L331" s="113"/>
      <c r="M331" s="133"/>
    </row>
    <row r="332" spans="1:13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113"/>
      <c r="I332" s="113"/>
      <c r="J332" s="113"/>
      <c r="K332" s="113"/>
      <c r="L332" s="113"/>
      <c r="M332" s="133"/>
    </row>
    <row r="333" spans="1:13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113"/>
      <c r="I333" s="113"/>
      <c r="J333" s="113"/>
      <c r="K333" s="113"/>
      <c r="L333" s="113"/>
      <c r="M333" s="133">
        <v>2254.4359730000001</v>
      </c>
    </row>
    <row r="334" spans="1:13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113"/>
      <c r="I334" s="113"/>
      <c r="J334" s="113"/>
      <c r="K334" s="113"/>
      <c r="L334" s="113"/>
      <c r="M334" s="133"/>
    </row>
    <row r="335" spans="1:13" ht="15.75" x14ac:dyDescent="0.25">
      <c r="A335" s="61"/>
      <c r="B335" s="14"/>
      <c r="C335" s="14"/>
      <c r="D335" s="14"/>
      <c r="E335" s="33"/>
      <c r="F335" s="22"/>
      <c r="G335" s="23"/>
      <c r="H335" s="113"/>
      <c r="I335" s="113"/>
      <c r="J335" s="113"/>
      <c r="K335" s="113"/>
      <c r="L335" s="113"/>
      <c r="M335" s="133"/>
    </row>
    <row r="336" spans="1:13" ht="15.75" x14ac:dyDescent="0.25">
      <c r="A336" s="61" t="s">
        <v>946</v>
      </c>
      <c r="B336" s="14"/>
      <c r="C336" s="15" t="s">
        <v>951</v>
      </c>
      <c r="D336" s="14"/>
      <c r="E336" s="33"/>
      <c r="F336" s="16">
        <f t="shared" ref="F336" si="68">SUM(F337:F339)</f>
        <v>0</v>
      </c>
      <c r="G336" s="17">
        <f t="shared" ref="G336:M336" si="69">SUM(G337:G339)</f>
        <v>8.5130000000000004E-4</v>
      </c>
      <c r="H336" s="111">
        <f t="shared" si="69"/>
        <v>0.94494300000000031</v>
      </c>
      <c r="I336" s="111">
        <f t="shared" si="69"/>
        <v>0.38308500000000006</v>
      </c>
      <c r="J336" s="111">
        <f t="shared" si="69"/>
        <v>0.38308500000000006</v>
      </c>
      <c r="K336" s="111">
        <f t="shared" si="69"/>
        <v>0.38308500000000006</v>
      </c>
      <c r="L336" s="111">
        <f t="shared" si="69"/>
        <v>2.094198</v>
      </c>
      <c r="M336" s="112">
        <f t="shared" si="69"/>
        <v>0</v>
      </c>
    </row>
    <row r="337" spans="1:16" ht="15.75" x14ac:dyDescent="0.25">
      <c r="A337" s="61" t="s">
        <v>947</v>
      </c>
      <c r="B337" s="14"/>
      <c r="C337" s="14"/>
      <c r="D337" s="14" t="s">
        <v>949</v>
      </c>
      <c r="E337" s="33"/>
      <c r="F337" s="22"/>
      <c r="G337" s="23"/>
      <c r="H337" s="113"/>
      <c r="I337" s="113"/>
      <c r="J337" s="113"/>
      <c r="K337" s="113"/>
      <c r="L337" s="113"/>
      <c r="M337" s="133"/>
    </row>
    <row r="338" spans="1:16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8.5130000000000004E-4</v>
      </c>
      <c r="H338" s="113">
        <v>0.94494300000000031</v>
      </c>
      <c r="I338" s="113">
        <v>0.38308500000000006</v>
      </c>
      <c r="J338" s="113">
        <v>0.38308500000000006</v>
      </c>
      <c r="K338" s="113">
        <v>0.38308500000000006</v>
      </c>
      <c r="L338" s="113">
        <v>2.094198</v>
      </c>
      <c r="M338" s="133"/>
    </row>
    <row r="339" spans="1:16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113"/>
      <c r="I339" s="113"/>
      <c r="J339" s="113"/>
      <c r="K339" s="113"/>
      <c r="L339" s="113"/>
      <c r="M339" s="133"/>
    </row>
    <row r="340" spans="1:16" ht="15.75" x14ac:dyDescent="0.25">
      <c r="A340" s="61"/>
      <c r="B340" s="53"/>
      <c r="C340" s="53"/>
      <c r="D340" s="14"/>
      <c r="E340" s="33"/>
      <c r="F340" s="22"/>
      <c r="G340" s="23"/>
      <c r="H340" s="113"/>
      <c r="I340" s="113"/>
      <c r="J340" s="113"/>
      <c r="K340" s="113"/>
      <c r="L340" s="113"/>
      <c r="M340" s="133"/>
    </row>
    <row r="341" spans="1:16" ht="19.5" thickBot="1" x14ac:dyDescent="0.35">
      <c r="A341" s="61"/>
      <c r="B341" s="25" t="s">
        <v>498</v>
      </c>
      <c r="C341" s="14"/>
      <c r="D341" s="14"/>
      <c r="E341" s="33"/>
      <c r="F341" s="26">
        <f t="shared" ref="F341" si="70">SUM(F326,F313,F294,F288,F277,F336)</f>
        <v>0</v>
      </c>
      <c r="G341" s="27">
        <f t="shared" ref="G341:M341" si="71">SUM(G326,G313,G294,G288,G277,G336)</f>
        <v>8.5130000000000004E-4</v>
      </c>
      <c r="H341" s="114">
        <f t="shared" si="71"/>
        <v>1.3229430000000004</v>
      </c>
      <c r="I341" s="114">
        <f t="shared" si="71"/>
        <v>0.57388500000000009</v>
      </c>
      <c r="J341" s="114">
        <f t="shared" si="71"/>
        <v>0.57388500000000009</v>
      </c>
      <c r="K341" s="114">
        <f t="shared" si="71"/>
        <v>0.57388500000000009</v>
      </c>
      <c r="L341" s="114">
        <f t="shared" si="71"/>
        <v>3.0445980000000001</v>
      </c>
      <c r="M341" s="28">
        <f t="shared" si="71"/>
        <v>2254.4359730000001</v>
      </c>
      <c r="N341" s="29"/>
      <c r="O341" s="29"/>
    </row>
    <row r="342" spans="1:16" ht="15.75" x14ac:dyDescent="0.25">
      <c r="A342" s="61"/>
      <c r="B342" s="14"/>
      <c r="C342" s="14"/>
      <c r="D342" s="14"/>
      <c r="E342" s="66"/>
      <c r="F342" s="66"/>
      <c r="G342" s="66"/>
      <c r="H342" s="66"/>
      <c r="I342" s="66"/>
      <c r="J342" s="66"/>
      <c r="K342" s="66"/>
      <c r="L342" s="66"/>
      <c r="M342" s="79"/>
    </row>
    <row r="343" spans="1:16" ht="16.5" thickBot="1" x14ac:dyDescent="0.3">
      <c r="A343" s="61"/>
      <c r="B343" s="14"/>
      <c r="C343" s="14"/>
      <c r="D343" s="14"/>
      <c r="E343" s="66"/>
      <c r="F343" s="66"/>
      <c r="G343" s="66"/>
      <c r="H343" s="66"/>
      <c r="I343" s="66"/>
      <c r="J343" s="66"/>
      <c r="K343" s="66"/>
      <c r="L343" s="66"/>
      <c r="M343" s="79"/>
    </row>
    <row r="344" spans="1:16" ht="28.5" customHeight="1" x14ac:dyDescent="0.25">
      <c r="A344" s="67">
        <v>7</v>
      </c>
      <c r="B344" s="195" t="s">
        <v>499</v>
      </c>
      <c r="C344" s="196"/>
      <c r="D344" s="197"/>
      <c r="E344" s="6"/>
      <c r="F344" s="212"/>
      <c r="G344" s="199"/>
      <c r="H344" s="199"/>
      <c r="I344" s="199"/>
      <c r="J344" s="199"/>
      <c r="K344" s="199"/>
      <c r="L344" s="199"/>
      <c r="M344" s="200"/>
    </row>
    <row r="345" spans="1:16" s="8" customFormat="1" ht="15.75" thickBot="1" x14ac:dyDescent="0.3">
      <c r="A345" s="174"/>
      <c r="B345" s="10"/>
      <c r="C345" s="10"/>
      <c r="D345" s="10"/>
      <c r="E345" s="9"/>
      <c r="F345" s="11" t="s">
        <v>910</v>
      </c>
      <c r="G345" s="12" t="s">
        <v>911</v>
      </c>
      <c r="H345" s="12" t="s">
        <v>966</v>
      </c>
      <c r="I345" s="12" t="s">
        <v>967</v>
      </c>
      <c r="J345" s="12" t="s">
        <v>964</v>
      </c>
      <c r="K345" s="12" t="s">
        <v>965</v>
      </c>
      <c r="L345" s="12" t="s">
        <v>912</v>
      </c>
      <c r="M345" s="13" t="s">
        <v>913</v>
      </c>
      <c r="N345" s="7"/>
      <c r="O345" s="7"/>
      <c r="P345" s="7"/>
    </row>
    <row r="346" spans="1:16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" si="72">SUM(F347:F349)</f>
        <v>0</v>
      </c>
      <c r="G346" s="17">
        <f t="shared" ref="G346:M346" si="73">SUM(G347:G349)</f>
        <v>6.4902572838999992</v>
      </c>
      <c r="H346" s="111">
        <f t="shared" si="73"/>
        <v>163.49109225400002</v>
      </c>
      <c r="I346" s="111">
        <f t="shared" si="73"/>
        <v>205.17056479610002</v>
      </c>
      <c r="J346" s="111">
        <f t="shared" si="73"/>
        <v>134.63433618080003</v>
      </c>
      <c r="K346" s="111">
        <f t="shared" si="73"/>
        <v>195.19254870140003</v>
      </c>
      <c r="L346" s="111">
        <f t="shared" si="73"/>
        <v>698.48854193139994</v>
      </c>
      <c r="M346" s="112">
        <f t="shared" si="73"/>
        <v>1.3347829999999998</v>
      </c>
    </row>
    <row r="347" spans="1:16" ht="15.75" x14ac:dyDescent="0.25">
      <c r="A347" s="61" t="s">
        <v>502</v>
      </c>
      <c r="B347" s="14"/>
      <c r="C347" s="14"/>
      <c r="D347" s="14" t="s">
        <v>503</v>
      </c>
      <c r="E347" s="33"/>
      <c r="F347" s="22"/>
      <c r="G347" s="23">
        <v>2.7511438913999986</v>
      </c>
      <c r="H347" s="113">
        <v>71.027198633000026</v>
      </c>
      <c r="I347" s="113">
        <v>90.022054714299998</v>
      </c>
      <c r="J347" s="113">
        <v>58.242017188200009</v>
      </c>
      <c r="K347" s="113">
        <v>86.021347151000001</v>
      </c>
      <c r="L347" s="113">
        <v>305.31261768619981</v>
      </c>
      <c r="M347" s="24">
        <v>0.56733099999999992</v>
      </c>
    </row>
    <row r="348" spans="1:16" ht="15.75" x14ac:dyDescent="0.25">
      <c r="A348" s="61" t="s">
        <v>504</v>
      </c>
      <c r="B348" s="14"/>
      <c r="C348" s="14"/>
      <c r="D348" s="14" t="s">
        <v>505</v>
      </c>
      <c r="E348" s="33"/>
      <c r="F348" s="22"/>
      <c r="G348" s="23">
        <v>1.1774198789000001</v>
      </c>
      <c r="H348" s="113">
        <v>29.985099312999999</v>
      </c>
      <c r="I348" s="113">
        <v>38.223134867800006</v>
      </c>
      <c r="J348" s="113">
        <v>24.495216642899997</v>
      </c>
      <c r="K348" s="113">
        <v>36.748479104200001</v>
      </c>
      <c r="L348" s="113">
        <v>129.45192992770001</v>
      </c>
      <c r="M348" s="24">
        <v>0.24282099999999998</v>
      </c>
    </row>
    <row r="349" spans="1:16" ht="15.75" x14ac:dyDescent="0.25">
      <c r="A349" s="61" t="s">
        <v>506</v>
      </c>
      <c r="B349" s="14"/>
      <c r="C349" s="14"/>
      <c r="D349" s="14" t="s">
        <v>507</v>
      </c>
      <c r="E349" s="33"/>
      <c r="F349" s="22"/>
      <c r="G349" s="23">
        <v>2.5616935136000007</v>
      </c>
      <c r="H349" s="113">
        <v>62.478794307999998</v>
      </c>
      <c r="I349" s="113">
        <v>76.925375214000013</v>
      </c>
      <c r="J349" s="113">
        <v>51.897102349700013</v>
      </c>
      <c r="K349" s="113">
        <v>72.422722446200012</v>
      </c>
      <c r="L349" s="113">
        <v>263.72399431750011</v>
      </c>
      <c r="M349" s="24">
        <v>0.52463100000000007</v>
      </c>
    </row>
    <row r="350" spans="1:16" ht="15.75" x14ac:dyDescent="0.25">
      <c r="A350" s="61"/>
      <c r="B350" s="14"/>
      <c r="C350" s="14"/>
      <c r="D350" s="14"/>
      <c r="E350" s="33"/>
      <c r="F350" s="22"/>
      <c r="G350" s="23"/>
      <c r="H350" s="113"/>
      <c r="I350" s="113"/>
      <c r="J350" s="113"/>
      <c r="K350" s="113"/>
      <c r="L350" s="113"/>
      <c r="M350" s="134"/>
    </row>
    <row r="351" spans="1:16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" si="74">SUM(F352:F354)</f>
        <v>0</v>
      </c>
      <c r="G351" s="17">
        <f t="shared" ref="G351:M351" si="75">SUM(G352:G354)</f>
        <v>0.43798414689999998</v>
      </c>
      <c r="H351" s="111">
        <f t="shared" si="75"/>
        <v>34.2236989552</v>
      </c>
      <c r="I351" s="111">
        <f t="shared" si="75"/>
        <v>39.393142837699997</v>
      </c>
      <c r="J351" s="111">
        <f t="shared" si="75"/>
        <v>29.720594186100001</v>
      </c>
      <c r="K351" s="111">
        <f t="shared" si="75"/>
        <v>33.642663135500001</v>
      </c>
      <c r="L351" s="111">
        <f t="shared" si="75"/>
        <v>136.98009911309998</v>
      </c>
      <c r="M351" s="112">
        <f t="shared" si="75"/>
        <v>0.18043300000000001</v>
      </c>
    </row>
    <row r="352" spans="1:16" ht="15.75" x14ac:dyDescent="0.25">
      <c r="A352" s="61" t="s">
        <v>510</v>
      </c>
      <c r="B352" s="14"/>
      <c r="C352" s="14"/>
      <c r="D352" s="14" t="s">
        <v>503</v>
      </c>
      <c r="E352" s="33"/>
      <c r="F352" s="22"/>
      <c r="G352" s="23">
        <v>0.1717179589</v>
      </c>
      <c r="H352" s="113">
        <v>14.4779879744</v>
      </c>
      <c r="I352" s="113">
        <v>16.686401041699998</v>
      </c>
      <c r="J352" s="113">
        <v>12.565449254900004</v>
      </c>
      <c r="K352" s="113">
        <v>14.268299173100004</v>
      </c>
      <c r="L352" s="113">
        <v>57.998137443900006</v>
      </c>
      <c r="M352" s="24">
        <v>7.5493000000000018E-2</v>
      </c>
    </row>
    <row r="353" spans="1:13" ht="15.75" x14ac:dyDescent="0.25">
      <c r="A353" s="61" t="s">
        <v>511</v>
      </c>
      <c r="B353" s="14"/>
      <c r="C353" s="14"/>
      <c r="D353" s="14" t="s">
        <v>505</v>
      </c>
      <c r="E353" s="33"/>
      <c r="F353" s="22"/>
      <c r="G353" s="23">
        <v>7.3552018499999983E-2</v>
      </c>
      <c r="H353" s="113">
        <v>6.4927425548999995</v>
      </c>
      <c r="I353" s="113">
        <v>7.4957687483999988</v>
      </c>
      <c r="J353" s="113">
        <v>5.6306394138</v>
      </c>
      <c r="K353" s="113">
        <v>6.4198369864999973</v>
      </c>
      <c r="L353" s="113">
        <v>26.038987702900005</v>
      </c>
      <c r="M353" s="24">
        <v>3.4176999999999999E-2</v>
      </c>
    </row>
    <row r="354" spans="1:13" ht="15.75" x14ac:dyDescent="0.25">
      <c r="A354" s="61" t="s">
        <v>512</v>
      </c>
      <c r="B354" s="14"/>
      <c r="C354" s="14"/>
      <c r="D354" s="14" t="s">
        <v>507</v>
      </c>
      <c r="E354" s="33"/>
      <c r="F354" s="22"/>
      <c r="G354" s="23">
        <v>0.19271416949999998</v>
      </c>
      <c r="H354" s="113">
        <v>13.252968425899999</v>
      </c>
      <c r="I354" s="113">
        <v>15.210973047599998</v>
      </c>
      <c r="J354" s="113">
        <v>11.524505517399998</v>
      </c>
      <c r="K354" s="113">
        <v>12.954526975899999</v>
      </c>
      <c r="L354" s="113">
        <v>52.942973966299988</v>
      </c>
      <c r="M354" s="24">
        <v>7.0763000000000006E-2</v>
      </c>
    </row>
    <row r="355" spans="1:13" ht="15.75" x14ac:dyDescent="0.25">
      <c r="A355" s="61"/>
      <c r="B355" s="14"/>
      <c r="C355" s="14"/>
      <c r="D355" s="14"/>
      <c r="E355" s="33"/>
      <c r="F355" s="22"/>
      <c r="G355" s="23"/>
      <c r="H355" s="113"/>
      <c r="I355" s="113"/>
      <c r="J355" s="113"/>
      <c r="K355" s="113"/>
      <c r="L355" s="113"/>
      <c r="M355" s="134"/>
    </row>
    <row r="356" spans="1:13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" si="76">SUM(F357:F359)</f>
        <v>0</v>
      </c>
      <c r="G356" s="17">
        <f t="shared" ref="G356:M356" si="77">SUM(G357:G359)</f>
        <v>1.7613551454</v>
      </c>
      <c r="H356" s="111">
        <f t="shared" si="77"/>
        <v>25.164165475499992</v>
      </c>
      <c r="I356" s="111">
        <f t="shared" si="77"/>
        <v>152.38300204429999</v>
      </c>
      <c r="J356" s="111">
        <f t="shared" si="77"/>
        <v>170.27751971570001</v>
      </c>
      <c r="K356" s="111">
        <f t="shared" si="77"/>
        <v>39.14425740610001</v>
      </c>
      <c r="L356" s="111">
        <f t="shared" si="77"/>
        <v>386.96894464189995</v>
      </c>
      <c r="M356" s="112">
        <f t="shared" si="77"/>
        <v>0.32268800000000003</v>
      </c>
    </row>
    <row r="357" spans="1:13" ht="15.75" x14ac:dyDescent="0.25">
      <c r="A357" s="61" t="s">
        <v>515</v>
      </c>
      <c r="B357" s="14"/>
      <c r="C357" s="14"/>
      <c r="D357" s="14" t="s">
        <v>503</v>
      </c>
      <c r="E357" s="33"/>
      <c r="F357" s="22"/>
      <c r="G357" s="23">
        <v>1.2205414173000002</v>
      </c>
      <c r="H357" s="113">
        <v>17.436305963099993</v>
      </c>
      <c r="I357" s="113">
        <v>105.58651944029998</v>
      </c>
      <c r="J357" s="113">
        <v>117.9856703472</v>
      </c>
      <c r="K357" s="113">
        <v>27.123142608700007</v>
      </c>
      <c r="L357" s="113">
        <v>268.13163835889998</v>
      </c>
      <c r="M357" s="24">
        <v>0.22329299999999999</v>
      </c>
    </row>
    <row r="358" spans="1:13" ht="15.75" x14ac:dyDescent="0.25">
      <c r="A358" s="61" t="s">
        <v>516</v>
      </c>
      <c r="B358" s="14"/>
      <c r="C358" s="14"/>
      <c r="D358" s="14" t="s">
        <v>505</v>
      </c>
      <c r="E358" s="33"/>
      <c r="F358" s="22"/>
      <c r="G358" s="23">
        <v>0.33857375079999991</v>
      </c>
      <c r="H358" s="113">
        <v>4.8367678697999992</v>
      </c>
      <c r="I358" s="113">
        <v>29.2893165437</v>
      </c>
      <c r="J358" s="113">
        <v>32.728795917599989</v>
      </c>
      <c r="K358" s="113">
        <v>7.5238611302000002</v>
      </c>
      <c r="L358" s="113">
        <v>74.378741461200008</v>
      </c>
      <c r="M358" s="24">
        <v>6.1815999999999996E-2</v>
      </c>
    </row>
    <row r="359" spans="1:13" ht="15.75" x14ac:dyDescent="0.25">
      <c r="A359" s="61" t="s">
        <v>517</v>
      </c>
      <c r="B359" s="14"/>
      <c r="C359" s="14"/>
      <c r="D359" s="14" t="s">
        <v>507</v>
      </c>
      <c r="E359" s="33"/>
      <c r="F359" s="22"/>
      <c r="G359" s="23">
        <v>0.20223997729999996</v>
      </c>
      <c r="H359" s="113">
        <v>2.8910916426000002</v>
      </c>
      <c r="I359" s="113">
        <v>17.507166060299994</v>
      </c>
      <c r="J359" s="113">
        <v>19.5630534509</v>
      </c>
      <c r="K359" s="113">
        <v>4.4972536671999999</v>
      </c>
      <c r="L359" s="113">
        <v>44.458564821799996</v>
      </c>
      <c r="M359" s="24">
        <v>3.7579000000000008E-2</v>
      </c>
    </row>
    <row r="360" spans="1:13" ht="15.75" x14ac:dyDescent="0.25">
      <c r="A360" s="61"/>
      <c r="B360" s="14"/>
      <c r="C360" s="14"/>
      <c r="D360" s="14"/>
      <c r="E360" s="33"/>
      <c r="F360" s="22"/>
      <c r="G360" s="23"/>
      <c r="H360" s="113"/>
      <c r="I360" s="113"/>
      <c r="J360" s="113"/>
      <c r="K360" s="113"/>
      <c r="L360" s="113"/>
      <c r="M360" s="134"/>
    </row>
    <row r="361" spans="1:13" ht="15.75" x14ac:dyDescent="0.25">
      <c r="A361" s="61" t="s">
        <v>518</v>
      </c>
      <c r="B361" s="14"/>
      <c r="C361" s="15" t="s">
        <v>519</v>
      </c>
      <c r="D361" s="14"/>
      <c r="E361" s="33"/>
      <c r="F361" s="16"/>
      <c r="G361" s="17">
        <v>6.0131904999999999E-2</v>
      </c>
      <c r="H361" s="111">
        <v>0.91629569160000013</v>
      </c>
      <c r="I361" s="111">
        <v>1.6798754345999996</v>
      </c>
      <c r="J361" s="111">
        <v>0.57268480739999983</v>
      </c>
      <c r="K361" s="111">
        <v>1.9662178384</v>
      </c>
      <c r="L361" s="111">
        <v>5.1350737714000001</v>
      </c>
      <c r="M361" s="112">
        <v>6.0131999999999998E-2</v>
      </c>
    </row>
    <row r="362" spans="1:13" ht="15.75" x14ac:dyDescent="0.25">
      <c r="A362" s="61"/>
      <c r="B362" s="14"/>
      <c r="C362" s="14"/>
      <c r="D362" s="14"/>
      <c r="E362" s="33"/>
      <c r="F362" s="22"/>
      <c r="G362" s="23"/>
      <c r="H362" s="113"/>
      <c r="I362" s="113"/>
      <c r="J362" s="113"/>
      <c r="K362" s="113"/>
      <c r="L362" s="113"/>
      <c r="M362" s="134"/>
    </row>
    <row r="363" spans="1:13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" si="78">SUM(F364:F366)</f>
        <v>0</v>
      </c>
      <c r="G363" s="17">
        <f t="shared" ref="G363:M363" si="79">SUM(G364:G366)</f>
        <v>0.23855051769999999</v>
      </c>
      <c r="H363" s="111">
        <f t="shared" si="79"/>
        <v>3.6350555126000001</v>
      </c>
      <c r="I363" s="111">
        <f t="shared" si="79"/>
        <v>6.6642684383000006</v>
      </c>
      <c r="J363" s="111">
        <f t="shared" si="79"/>
        <v>2.2719096957999998</v>
      </c>
      <c r="K363" s="111">
        <f t="shared" si="79"/>
        <v>7.8002232865999996</v>
      </c>
      <c r="L363" s="111">
        <f t="shared" si="79"/>
        <v>20.371456933599998</v>
      </c>
      <c r="M363" s="112">
        <f t="shared" si="79"/>
        <v>0.23854399999999992</v>
      </c>
    </row>
    <row r="364" spans="1:13" ht="15.75" x14ac:dyDescent="0.25">
      <c r="A364" s="61" t="s">
        <v>522</v>
      </c>
      <c r="B364" s="14"/>
      <c r="C364" s="14"/>
      <c r="D364" s="14" t="s">
        <v>503</v>
      </c>
      <c r="E364" s="33"/>
      <c r="F364" s="22"/>
      <c r="G364" s="23">
        <v>4.8465100499999997E-2</v>
      </c>
      <c r="H364" s="113">
        <v>0.7385158219000002</v>
      </c>
      <c r="I364" s="113">
        <v>1.3539456727999999</v>
      </c>
      <c r="J364" s="113">
        <v>0.46157238869999995</v>
      </c>
      <c r="K364" s="113">
        <v>1.5847318677000002</v>
      </c>
      <c r="L364" s="113">
        <v>4.1387657519999994</v>
      </c>
      <c r="M364" s="24">
        <v>4.8462999999999985E-2</v>
      </c>
    </row>
    <row r="365" spans="1:13" ht="15.75" x14ac:dyDescent="0.25">
      <c r="A365" s="61" t="s">
        <v>523</v>
      </c>
      <c r="B365" s="14"/>
      <c r="C365" s="14"/>
      <c r="D365" s="14" t="s">
        <v>505</v>
      </c>
      <c r="E365" s="33"/>
      <c r="F365" s="22"/>
      <c r="G365" s="23">
        <v>2.2181624799999997E-2</v>
      </c>
      <c r="H365" s="113">
        <v>0.3380057085</v>
      </c>
      <c r="I365" s="113">
        <v>0.61967713170000016</v>
      </c>
      <c r="J365" s="113">
        <v>0.21125356810000001</v>
      </c>
      <c r="K365" s="113">
        <v>0.72530391590000021</v>
      </c>
      <c r="L365" s="113">
        <v>1.8942403239999996</v>
      </c>
      <c r="M365" s="24">
        <v>2.2178000000000003E-2</v>
      </c>
    </row>
    <row r="366" spans="1:13" ht="15.75" x14ac:dyDescent="0.25">
      <c r="A366" s="61" t="s">
        <v>524</v>
      </c>
      <c r="B366" s="14"/>
      <c r="C366" s="14"/>
      <c r="D366" s="14" t="s">
        <v>507</v>
      </c>
      <c r="E366" s="33"/>
      <c r="F366" s="22"/>
      <c r="G366" s="23">
        <v>0.1679037924</v>
      </c>
      <c r="H366" s="113">
        <v>2.5585339821999997</v>
      </c>
      <c r="I366" s="113">
        <v>4.6906456338</v>
      </c>
      <c r="J366" s="113">
        <v>1.5990837389999999</v>
      </c>
      <c r="K366" s="113">
        <v>5.4901875029999996</v>
      </c>
      <c r="L366" s="113">
        <v>14.338450857599998</v>
      </c>
      <c r="M366" s="24">
        <v>0.16790299999999994</v>
      </c>
    </row>
    <row r="367" spans="1:13" ht="15.75" x14ac:dyDescent="0.25">
      <c r="A367" s="61"/>
      <c r="B367" s="14"/>
      <c r="C367" s="14"/>
      <c r="D367" s="14"/>
      <c r="E367" s="33"/>
      <c r="F367" s="22"/>
      <c r="G367" s="23"/>
      <c r="H367" s="113"/>
      <c r="I367" s="113"/>
      <c r="J367" s="113"/>
      <c r="K367" s="113"/>
      <c r="L367" s="113"/>
      <c r="M367" s="24"/>
    </row>
    <row r="368" spans="1:13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11"/>
      <c r="I368" s="111"/>
      <c r="J368" s="111"/>
      <c r="K368" s="111"/>
      <c r="L368" s="111"/>
      <c r="M368" s="112"/>
    </row>
    <row r="369" spans="1:16" ht="15.75" x14ac:dyDescent="0.25">
      <c r="A369" s="61"/>
      <c r="B369" s="14"/>
      <c r="C369" s="14"/>
      <c r="D369" s="14"/>
      <c r="E369" s="33"/>
      <c r="F369" s="22"/>
      <c r="G369" s="23"/>
      <c r="H369" s="113"/>
      <c r="I369" s="113"/>
      <c r="J369" s="113"/>
      <c r="K369" s="113"/>
      <c r="L369" s="113"/>
      <c r="M369" s="24"/>
    </row>
    <row r="370" spans="1:16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11">
        <v>6.4955843052999978</v>
      </c>
      <c r="I370" s="111">
        <v>0.3372607935000001</v>
      </c>
      <c r="J370" s="111">
        <v>0.49786117209999997</v>
      </c>
      <c r="K370" s="111"/>
      <c r="L370" s="111">
        <v>7.3307062714000004</v>
      </c>
      <c r="M370" s="112"/>
    </row>
    <row r="371" spans="1:16" ht="15.75" x14ac:dyDescent="0.25">
      <c r="A371" s="61"/>
      <c r="B371" s="14"/>
      <c r="C371" s="15"/>
      <c r="D371" s="14"/>
      <c r="E371" s="33"/>
      <c r="F371" s="74"/>
      <c r="G371" s="75"/>
      <c r="H371" s="135"/>
      <c r="I371" s="135"/>
      <c r="J371" s="135"/>
      <c r="K371" s="135"/>
      <c r="L371" s="135"/>
      <c r="M371" s="76"/>
    </row>
    <row r="372" spans="1:16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11"/>
      <c r="I372" s="111"/>
      <c r="J372" s="111"/>
      <c r="K372" s="111"/>
      <c r="L372" s="111"/>
      <c r="M372" s="112"/>
    </row>
    <row r="373" spans="1:16" ht="15.75" x14ac:dyDescent="0.25">
      <c r="A373" s="61"/>
      <c r="B373" s="14"/>
      <c r="C373" s="15"/>
      <c r="D373" s="14"/>
      <c r="E373" s="33"/>
      <c r="F373" s="74"/>
      <c r="G373" s="75"/>
      <c r="H373" s="135"/>
      <c r="I373" s="135"/>
      <c r="J373" s="135"/>
      <c r="K373" s="135"/>
      <c r="L373" s="135"/>
      <c r="M373" s="76"/>
    </row>
    <row r="374" spans="1:16" ht="19.5" thickBot="1" x14ac:dyDescent="0.35">
      <c r="A374" s="177"/>
      <c r="B374" s="25" t="s">
        <v>531</v>
      </c>
      <c r="C374" s="33"/>
      <c r="D374" s="33"/>
      <c r="E374" s="33"/>
      <c r="F374" s="26">
        <f t="shared" ref="F374" si="80">SUM(F372,F370,F368,F363,F361,F356,F351,F346)</f>
        <v>0</v>
      </c>
      <c r="G374" s="27">
        <f t="shared" ref="G374:M374" si="81">SUM(G372,G370,G368,G363,G361,G356,G351,G346)</f>
        <v>8.9882789989000003</v>
      </c>
      <c r="H374" s="114">
        <f t="shared" si="81"/>
        <v>233.9258921942</v>
      </c>
      <c r="I374" s="114">
        <f t="shared" si="81"/>
        <v>405.62811434449998</v>
      </c>
      <c r="J374" s="114">
        <f t="shared" si="81"/>
        <v>337.97490575790005</v>
      </c>
      <c r="K374" s="114">
        <f t="shared" si="81"/>
        <v>277.74591036800007</v>
      </c>
      <c r="L374" s="114">
        <f t="shared" si="81"/>
        <v>1255.2748226628</v>
      </c>
      <c r="M374" s="28">
        <f t="shared" si="81"/>
        <v>2.1365799999999999</v>
      </c>
      <c r="N374" s="29"/>
      <c r="O374" s="29"/>
    </row>
    <row r="375" spans="1:16" x14ac:dyDescent="0.2">
      <c r="A375" s="177"/>
      <c r="B375" s="33"/>
      <c r="C375" s="33"/>
      <c r="D375" s="33"/>
      <c r="E375" s="66"/>
      <c r="F375" s="66"/>
      <c r="G375" s="66"/>
      <c r="H375" s="66"/>
      <c r="I375" s="66"/>
      <c r="J375" s="66"/>
      <c r="K375" s="66"/>
      <c r="L375" s="66"/>
      <c r="M375" s="79"/>
    </row>
    <row r="376" spans="1:16" ht="13.5" thickBot="1" x14ac:dyDescent="0.25">
      <c r="A376" s="177"/>
      <c r="B376" s="33"/>
      <c r="C376" s="33"/>
      <c r="D376" s="33"/>
      <c r="E376" s="66"/>
      <c r="F376" s="66"/>
      <c r="G376" s="66"/>
      <c r="H376" s="66"/>
      <c r="I376" s="66"/>
      <c r="J376" s="66"/>
      <c r="K376" s="66"/>
      <c r="L376" s="66"/>
      <c r="M376" s="79"/>
    </row>
    <row r="377" spans="1:16" ht="29.25" customHeight="1" x14ac:dyDescent="0.25">
      <c r="A377" s="5">
        <v>8</v>
      </c>
      <c r="B377" s="195" t="s">
        <v>532</v>
      </c>
      <c r="C377" s="196"/>
      <c r="D377" s="197"/>
      <c r="E377" s="6"/>
      <c r="F377" s="212"/>
      <c r="G377" s="199"/>
      <c r="H377" s="199"/>
      <c r="I377" s="199"/>
      <c r="J377" s="199"/>
      <c r="K377" s="199"/>
      <c r="L377" s="199"/>
      <c r="M377" s="200"/>
    </row>
    <row r="378" spans="1:16" s="8" customFormat="1" ht="15.75" thickBot="1" x14ac:dyDescent="0.3">
      <c r="A378" s="174"/>
      <c r="B378" s="10"/>
      <c r="C378" s="10"/>
      <c r="D378" s="10"/>
      <c r="E378" s="9"/>
      <c r="F378" s="11" t="s">
        <v>910</v>
      </c>
      <c r="G378" s="12" t="s">
        <v>911</v>
      </c>
      <c r="H378" s="12" t="s">
        <v>966</v>
      </c>
      <c r="I378" s="12" t="s">
        <v>967</v>
      </c>
      <c r="J378" s="12" t="s">
        <v>964</v>
      </c>
      <c r="K378" s="12" t="s">
        <v>965</v>
      </c>
      <c r="L378" s="12" t="s">
        <v>912</v>
      </c>
      <c r="M378" s="13" t="s">
        <v>913</v>
      </c>
      <c r="N378" s="7"/>
      <c r="O378" s="7"/>
      <c r="P378" s="7"/>
    </row>
    <row r="379" spans="1:16" ht="15.75" x14ac:dyDescent="0.25">
      <c r="A379" s="61" t="s">
        <v>533</v>
      </c>
      <c r="B379" s="14"/>
      <c r="C379" s="15" t="s">
        <v>534</v>
      </c>
      <c r="D379" s="14"/>
      <c r="E379" s="33"/>
      <c r="F379" s="16">
        <v>3.7200000000000002E-3</v>
      </c>
      <c r="G379" s="17">
        <v>9.5229679642000013E-3</v>
      </c>
      <c r="H379" s="111">
        <v>0.21659843474832713</v>
      </c>
      <c r="I379" s="111">
        <v>0.68652717264193297</v>
      </c>
      <c r="J379" s="111">
        <v>0.66212642950520451</v>
      </c>
      <c r="K379" s="111">
        <v>5.9233278897845363</v>
      </c>
      <c r="L379" s="111">
        <v>7.48857992788</v>
      </c>
      <c r="M379" s="112">
        <v>2.5200000000000001E-3</v>
      </c>
    </row>
    <row r="380" spans="1:16" ht="15.75" x14ac:dyDescent="0.25">
      <c r="A380" s="61"/>
      <c r="B380" s="14"/>
      <c r="C380" s="14"/>
      <c r="D380" s="14"/>
      <c r="E380" s="33"/>
      <c r="F380" s="22"/>
      <c r="G380" s="23"/>
      <c r="H380" s="113"/>
      <c r="I380" s="113"/>
      <c r="J380" s="113"/>
      <c r="K380" s="113"/>
      <c r="L380" s="113"/>
      <c r="M380" s="24"/>
    </row>
    <row r="381" spans="1:16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" si="82">SUM(F382:F384)</f>
        <v>0</v>
      </c>
      <c r="G381" s="17">
        <f t="shared" ref="G381:M381" si="83">SUM(G382:G384)</f>
        <v>4.9398289839999998E-3</v>
      </c>
      <c r="H381" s="111">
        <f t="shared" si="83"/>
        <v>3.0555643199999993</v>
      </c>
      <c r="I381" s="111">
        <f t="shared" si="83"/>
        <v>5.0926071999999998</v>
      </c>
      <c r="J381" s="111">
        <f t="shared" si="83"/>
        <v>3.5037137535999987</v>
      </c>
      <c r="K381" s="111">
        <f t="shared" si="83"/>
        <v>0.80463193759999985</v>
      </c>
      <c r="L381" s="111">
        <f t="shared" si="83"/>
        <v>12.456517211200003</v>
      </c>
      <c r="M381" s="112">
        <f t="shared" si="83"/>
        <v>0</v>
      </c>
    </row>
    <row r="382" spans="1:16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2.7240645799999995E-4</v>
      </c>
      <c r="H382" s="113">
        <v>0.16849884000000001</v>
      </c>
      <c r="I382" s="113">
        <v>0.28083139999999995</v>
      </c>
      <c r="J382" s="113">
        <v>0.19321200319999995</v>
      </c>
      <c r="K382" s="113">
        <v>4.4371361199999994E-2</v>
      </c>
      <c r="L382" s="113">
        <v>0.68691360440000004</v>
      </c>
      <c r="M382" s="24"/>
    </row>
    <row r="383" spans="1:16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113"/>
      <c r="I383" s="113"/>
      <c r="J383" s="113"/>
      <c r="K383" s="113"/>
      <c r="L383" s="113"/>
      <c r="M383" s="24"/>
    </row>
    <row r="384" spans="1:16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4.6674225259999997E-3</v>
      </c>
      <c r="H384" s="113">
        <v>2.8870654799999995</v>
      </c>
      <c r="I384" s="113">
        <v>4.8117757999999995</v>
      </c>
      <c r="J384" s="113">
        <v>3.3105017503999989</v>
      </c>
      <c r="K384" s="113">
        <v>0.76026057639999989</v>
      </c>
      <c r="L384" s="113">
        <v>11.769603606800002</v>
      </c>
      <c r="M384" s="24"/>
    </row>
    <row r="385" spans="1:13" ht="15.75" x14ac:dyDescent="0.25">
      <c r="A385" s="61"/>
      <c r="B385" s="14"/>
      <c r="C385" s="14"/>
      <c r="D385" s="14"/>
      <c r="E385" s="33"/>
      <c r="F385" s="22"/>
      <c r="G385" s="23"/>
      <c r="H385" s="113"/>
      <c r="I385" s="113"/>
      <c r="J385" s="113"/>
      <c r="K385" s="113"/>
      <c r="L385" s="113"/>
      <c r="M385" s="24"/>
    </row>
    <row r="386" spans="1:13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" si="84">SUM(F387:F390)</f>
        <v>0</v>
      </c>
      <c r="G386" s="17">
        <f t="shared" ref="G386:M386" si="85">SUM(G387:G390)</f>
        <v>0</v>
      </c>
      <c r="H386" s="111">
        <f t="shared" si="85"/>
        <v>0</v>
      </c>
      <c r="I386" s="111">
        <f t="shared" si="85"/>
        <v>0</v>
      </c>
      <c r="J386" s="111">
        <f t="shared" si="85"/>
        <v>0</v>
      </c>
      <c r="K386" s="111">
        <f t="shared" si="85"/>
        <v>0</v>
      </c>
      <c r="L386" s="111">
        <f t="shared" si="85"/>
        <v>0</v>
      </c>
      <c r="M386" s="112">
        <f t="shared" si="85"/>
        <v>0</v>
      </c>
    </row>
    <row r="387" spans="1:13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113"/>
      <c r="I387" s="113"/>
      <c r="J387" s="113"/>
      <c r="K387" s="113"/>
      <c r="L387" s="113"/>
      <c r="M387" s="24"/>
    </row>
    <row r="388" spans="1:13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113"/>
      <c r="I388" s="113"/>
      <c r="J388" s="113"/>
      <c r="K388" s="113"/>
      <c r="L388" s="113"/>
      <c r="M388" s="24"/>
    </row>
    <row r="389" spans="1:13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113"/>
      <c r="I389" s="113"/>
      <c r="J389" s="113"/>
      <c r="K389" s="113"/>
      <c r="L389" s="113"/>
      <c r="M389" s="24"/>
    </row>
    <row r="390" spans="1:13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113"/>
      <c r="I390" s="113"/>
      <c r="J390" s="113"/>
      <c r="K390" s="113"/>
      <c r="L390" s="113"/>
      <c r="M390" s="24"/>
    </row>
    <row r="391" spans="1:13" ht="15.75" x14ac:dyDescent="0.25">
      <c r="A391" s="61"/>
      <c r="B391" s="14"/>
      <c r="C391" s="14"/>
      <c r="D391" s="14"/>
      <c r="E391" s="33"/>
      <c r="F391" s="22"/>
      <c r="G391" s="23"/>
      <c r="H391" s="113"/>
      <c r="I391" s="113"/>
      <c r="J391" s="113"/>
      <c r="K391" s="113"/>
      <c r="L391" s="113"/>
      <c r="M391" s="24"/>
    </row>
    <row r="392" spans="1:13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" si="86">SUM(F393:F395)</f>
        <v>0.91998000000000002</v>
      </c>
      <c r="G392" s="17">
        <f t="shared" ref="G392:M392" si="87">SUM(G393:G395)</f>
        <v>2.5898481125999999</v>
      </c>
      <c r="H392" s="111">
        <f t="shared" si="87"/>
        <v>29.771894040000006</v>
      </c>
      <c r="I392" s="111">
        <f t="shared" si="87"/>
        <v>171.43447019999999</v>
      </c>
      <c r="J392" s="111">
        <f t="shared" si="87"/>
        <v>126.2844702</v>
      </c>
      <c r="K392" s="111">
        <f t="shared" si="87"/>
        <v>44.233447019999986</v>
      </c>
      <c r="L392" s="111">
        <f t="shared" si="87"/>
        <v>371.72428146000004</v>
      </c>
      <c r="M392" s="112">
        <f t="shared" si="87"/>
        <v>2.7102849999999998</v>
      </c>
    </row>
    <row r="393" spans="1:13" ht="15.75" x14ac:dyDescent="0.25">
      <c r="A393" s="61" t="s">
        <v>555</v>
      </c>
      <c r="B393" s="14"/>
      <c r="C393" s="14"/>
      <c r="D393" s="14" t="s">
        <v>556</v>
      </c>
      <c r="E393" s="33"/>
      <c r="F393" s="22">
        <v>0.13822100000000001</v>
      </c>
      <c r="G393" s="23">
        <v>0.27311215335</v>
      </c>
      <c r="H393" s="113">
        <v>3.7555715899999997</v>
      </c>
      <c r="I393" s="113">
        <v>19.777857949999998</v>
      </c>
      <c r="J393" s="113">
        <v>17.777857950000001</v>
      </c>
      <c r="K393" s="113">
        <v>3.1777857950000001</v>
      </c>
      <c r="L393" s="113">
        <v>44.489073284999996</v>
      </c>
      <c r="M393" s="24">
        <v>0.166354</v>
      </c>
    </row>
    <row r="394" spans="1:13" ht="15.75" x14ac:dyDescent="0.25">
      <c r="A394" s="61" t="s">
        <v>557</v>
      </c>
      <c r="B394" s="14"/>
      <c r="C394" s="14"/>
      <c r="D394" s="14" t="s">
        <v>558</v>
      </c>
      <c r="E394" s="33"/>
      <c r="F394" s="22">
        <v>5.7118999999999989E-2</v>
      </c>
      <c r="G394" s="23">
        <v>9.2814025980000006E-2</v>
      </c>
      <c r="H394" s="113">
        <v>1.4279080919999996</v>
      </c>
      <c r="I394" s="113">
        <v>7.139540460000001</v>
      </c>
      <c r="J394" s="113">
        <v>7.139540460000001</v>
      </c>
      <c r="K394" s="113">
        <v>0.71395404599999979</v>
      </c>
      <c r="L394" s="113">
        <v>16.420943058000002</v>
      </c>
      <c r="M394" s="24">
        <v>2.7127000000000002E-2</v>
      </c>
    </row>
    <row r="395" spans="1:13" ht="15.75" x14ac:dyDescent="0.25">
      <c r="A395" s="61" t="s">
        <v>559</v>
      </c>
      <c r="B395" s="14"/>
      <c r="C395" s="14"/>
      <c r="D395" s="14" t="s">
        <v>560</v>
      </c>
      <c r="E395" s="33"/>
      <c r="F395" s="22">
        <v>0.72464000000000006</v>
      </c>
      <c r="G395" s="23">
        <v>2.2239219332699998</v>
      </c>
      <c r="H395" s="113">
        <v>24.588414358000005</v>
      </c>
      <c r="I395" s="113">
        <v>144.51707178999999</v>
      </c>
      <c r="J395" s="113">
        <v>101.36707179</v>
      </c>
      <c r="K395" s="113">
        <v>40.341707178999989</v>
      </c>
      <c r="L395" s="113">
        <v>310.81426511700005</v>
      </c>
      <c r="M395" s="24">
        <v>2.516804</v>
      </c>
    </row>
    <row r="396" spans="1:13" ht="15.75" x14ac:dyDescent="0.25">
      <c r="A396" s="61"/>
      <c r="B396" s="14"/>
      <c r="C396" s="14"/>
      <c r="D396" s="14"/>
      <c r="E396" s="33"/>
      <c r="F396" s="22"/>
      <c r="G396" s="23"/>
      <c r="H396" s="113"/>
      <c r="I396" s="113"/>
      <c r="J396" s="113"/>
      <c r="K396" s="113"/>
      <c r="L396" s="113"/>
      <c r="M396" s="24"/>
    </row>
    <row r="397" spans="1:13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" si="88">SUM(F398:F401)</f>
        <v>0</v>
      </c>
      <c r="G397" s="17">
        <f t="shared" ref="G397:M397" si="89">SUM(G398:G401)</f>
        <v>0</v>
      </c>
      <c r="H397" s="111">
        <f t="shared" si="89"/>
        <v>0.22070398891595178</v>
      </c>
      <c r="I397" s="111">
        <f t="shared" si="89"/>
        <v>0.40462397844238285</v>
      </c>
      <c r="J397" s="111">
        <f t="shared" si="89"/>
        <v>0.13793999338168531</v>
      </c>
      <c r="K397" s="111">
        <f t="shared" si="89"/>
        <v>9.0478506676039174</v>
      </c>
      <c r="L397" s="111">
        <f t="shared" si="89"/>
        <v>9.8111186283439373</v>
      </c>
      <c r="M397" s="112">
        <f t="shared" si="89"/>
        <v>0</v>
      </c>
    </row>
    <row r="398" spans="1:13" ht="15.75" x14ac:dyDescent="0.25">
      <c r="A398" s="61" t="s">
        <v>563</v>
      </c>
      <c r="B398" s="14"/>
      <c r="C398" s="14"/>
      <c r="D398" s="14" t="s">
        <v>564</v>
      </c>
      <c r="E398" s="33"/>
      <c r="F398" s="22"/>
      <c r="G398" s="23"/>
      <c r="H398" s="113">
        <v>3.2165351265531536E-2</v>
      </c>
      <c r="I398" s="113">
        <v>5.8969810473214479E-2</v>
      </c>
      <c r="J398" s="113">
        <v>2.0103344586022205E-2</v>
      </c>
      <c r="K398" s="113">
        <v>1.3300944877360072</v>
      </c>
      <c r="L398" s="113">
        <v>1.4413329940607753</v>
      </c>
      <c r="M398" s="24"/>
    </row>
    <row r="399" spans="1:13" ht="15.75" x14ac:dyDescent="0.25">
      <c r="A399" s="61" t="s">
        <v>565</v>
      </c>
      <c r="B399" s="14"/>
      <c r="C399" s="14"/>
      <c r="D399" s="14" t="s">
        <v>566</v>
      </c>
      <c r="E399" s="33"/>
      <c r="F399" s="22"/>
      <c r="G399" s="23"/>
      <c r="H399" s="113">
        <v>4.1996595886428277E-3</v>
      </c>
      <c r="I399" s="113">
        <v>7.6993758889762611E-3</v>
      </c>
      <c r="J399" s="113">
        <v>2.6247872487856665E-3</v>
      </c>
      <c r="K399" s="113">
        <v>1.8951419802518474</v>
      </c>
      <c r="L399" s="113">
        <v>1.9096658029782523</v>
      </c>
      <c r="M399" s="24"/>
    </row>
    <row r="400" spans="1:13" ht="15.75" x14ac:dyDescent="0.25">
      <c r="A400" s="61" t="s">
        <v>567</v>
      </c>
      <c r="B400" s="14"/>
      <c r="C400" s="14"/>
      <c r="D400" s="14" t="s">
        <v>568</v>
      </c>
      <c r="E400" s="33"/>
      <c r="F400" s="22"/>
      <c r="G400" s="23"/>
      <c r="H400" s="113">
        <v>0.15023796634042308</v>
      </c>
      <c r="I400" s="113">
        <v>0.27543627078215033</v>
      </c>
      <c r="J400" s="113">
        <v>9.389872917325405E-2</v>
      </c>
      <c r="K400" s="113">
        <v>1.5390443691743498</v>
      </c>
      <c r="L400" s="113">
        <v>2.0586173354701769</v>
      </c>
      <c r="M400" s="24"/>
    </row>
    <row r="401" spans="1:15" ht="15.75" x14ac:dyDescent="0.25">
      <c r="A401" s="61" t="s">
        <v>569</v>
      </c>
      <c r="B401" s="14"/>
      <c r="C401" s="14"/>
      <c r="D401" s="14" t="s">
        <v>570</v>
      </c>
      <c r="E401" s="33"/>
      <c r="F401" s="22"/>
      <c r="G401" s="23"/>
      <c r="H401" s="113">
        <v>3.410101172135431E-2</v>
      </c>
      <c r="I401" s="113">
        <v>6.2518521298041821E-2</v>
      </c>
      <c r="J401" s="113">
        <v>2.1313132373623384E-2</v>
      </c>
      <c r="K401" s="113">
        <v>4.2835698304417127</v>
      </c>
      <c r="L401" s="113">
        <v>4.4015024958347322</v>
      </c>
      <c r="M401" s="24"/>
    </row>
    <row r="402" spans="1:15" ht="15.75" x14ac:dyDescent="0.25">
      <c r="A402" s="61"/>
      <c r="B402" s="14"/>
      <c r="C402" s="14"/>
      <c r="D402" s="14"/>
      <c r="E402" s="33"/>
      <c r="F402" s="22"/>
      <c r="G402" s="23"/>
      <c r="H402" s="113"/>
      <c r="I402" s="113"/>
      <c r="J402" s="113"/>
      <c r="K402" s="113"/>
      <c r="L402" s="113"/>
      <c r="M402" s="24"/>
    </row>
    <row r="403" spans="1:15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/>
      <c r="H403" s="111">
        <v>52.082550000000005</v>
      </c>
      <c r="I403" s="111">
        <v>86.804250000000025</v>
      </c>
      <c r="J403" s="111">
        <v>59.721323999999996</v>
      </c>
      <c r="K403" s="111">
        <v>13.715071500000004</v>
      </c>
      <c r="L403" s="111">
        <v>212.32319550000003</v>
      </c>
      <c r="M403" s="112"/>
    </row>
    <row r="404" spans="1:15" ht="15.75" x14ac:dyDescent="0.25">
      <c r="A404" s="61"/>
      <c r="B404" s="14"/>
      <c r="C404" s="14"/>
      <c r="D404" s="14"/>
      <c r="E404" s="33"/>
      <c r="F404" s="22"/>
      <c r="G404" s="23"/>
      <c r="H404" s="113"/>
      <c r="I404" s="113"/>
      <c r="J404" s="113"/>
      <c r="K404" s="113"/>
      <c r="L404" s="113"/>
      <c r="M404" s="24"/>
    </row>
    <row r="405" spans="1:15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/>
      <c r="H405" s="111">
        <v>0.78426000000000007</v>
      </c>
      <c r="I405" s="111">
        <v>1.1474200000000001</v>
      </c>
      <c r="J405" s="111">
        <v>0.83062240000000021</v>
      </c>
      <c r="K405" s="111">
        <v>0.19075340000000002</v>
      </c>
      <c r="L405" s="111">
        <v>2.9530558000000009</v>
      </c>
      <c r="M405" s="112"/>
    </row>
    <row r="406" spans="1:15" ht="15.75" x14ac:dyDescent="0.25">
      <c r="A406" s="61"/>
      <c r="B406" s="14"/>
      <c r="C406" s="14"/>
      <c r="D406" s="14"/>
      <c r="E406" s="33"/>
      <c r="F406" s="22"/>
      <c r="G406" s="23"/>
      <c r="H406" s="113"/>
      <c r="I406" s="113"/>
      <c r="J406" s="113"/>
      <c r="K406" s="113"/>
      <c r="L406" s="113"/>
      <c r="M406" s="24"/>
    </row>
    <row r="407" spans="1:15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/>
      <c r="H407" s="111">
        <v>23.613070241194492</v>
      </c>
      <c r="I407" s="111">
        <v>39.355117068657499</v>
      </c>
      <c r="J407" s="111">
        <v>27.076320543236367</v>
      </c>
      <c r="K407" s="111">
        <v>6.2181084968478828</v>
      </c>
      <c r="L407" s="111">
        <v>96.262616349936252</v>
      </c>
      <c r="M407" s="112"/>
    </row>
    <row r="408" spans="1:15" ht="15.75" x14ac:dyDescent="0.25">
      <c r="A408" s="61"/>
      <c r="B408" s="14"/>
      <c r="C408" s="14"/>
      <c r="D408" s="14"/>
      <c r="E408" s="33"/>
      <c r="F408" s="22"/>
      <c r="G408" s="23"/>
      <c r="H408" s="113"/>
      <c r="I408" s="113"/>
      <c r="J408" s="113"/>
      <c r="K408" s="113"/>
      <c r="L408" s="113"/>
      <c r="M408" s="24"/>
    </row>
    <row r="409" spans="1:15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11"/>
      <c r="I409" s="111"/>
      <c r="J409" s="111"/>
      <c r="K409" s="111"/>
      <c r="L409" s="111"/>
      <c r="M409" s="112"/>
    </row>
    <row r="410" spans="1:15" ht="15.75" x14ac:dyDescent="0.25">
      <c r="A410" s="61"/>
      <c r="B410" s="14"/>
      <c r="C410" s="14"/>
      <c r="D410" s="14"/>
      <c r="E410" s="33"/>
      <c r="F410" s="22"/>
      <c r="G410" s="23"/>
      <c r="H410" s="113"/>
      <c r="I410" s="113"/>
      <c r="J410" s="113"/>
      <c r="K410" s="113"/>
      <c r="L410" s="113"/>
      <c r="M410" s="24"/>
    </row>
    <row r="411" spans="1:15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11"/>
      <c r="I411" s="111"/>
      <c r="J411" s="111"/>
      <c r="K411" s="111"/>
      <c r="L411" s="111"/>
      <c r="M411" s="112"/>
    </row>
    <row r="412" spans="1:15" ht="15.75" x14ac:dyDescent="0.25">
      <c r="A412" s="61"/>
      <c r="B412" s="14"/>
      <c r="C412" s="15"/>
      <c r="D412" s="14"/>
      <c r="E412" s="33"/>
      <c r="F412" s="74"/>
      <c r="G412" s="75"/>
      <c r="H412" s="135"/>
      <c r="I412" s="135"/>
      <c r="J412" s="135"/>
      <c r="K412" s="135"/>
      <c r="L412" s="135"/>
      <c r="M412" s="76"/>
    </row>
    <row r="413" spans="1:15" ht="19.5" thickBot="1" x14ac:dyDescent="0.35">
      <c r="A413" s="61"/>
      <c r="B413" s="25" t="s">
        <v>580</v>
      </c>
      <c r="C413" s="14"/>
      <c r="D413" s="14"/>
      <c r="E413" s="33"/>
      <c r="F413" s="26">
        <f t="shared" ref="F413" si="90">SUM(F411,F409,F407,F405,F403,F397,F392,F386,F381,F379)</f>
        <v>0.92369999999999997</v>
      </c>
      <c r="G413" s="27">
        <f t="shared" ref="G413:M413" si="91">SUM(G411,G409,G407,G405,G403,G397,G392,G386,G381,G379)</f>
        <v>2.6043109095481998</v>
      </c>
      <c r="H413" s="114">
        <f t="shared" si="91"/>
        <v>109.74464102485878</v>
      </c>
      <c r="I413" s="114">
        <f t="shared" si="91"/>
        <v>304.92501561974183</v>
      </c>
      <c r="J413" s="114">
        <f t="shared" si="91"/>
        <v>218.21651731972327</v>
      </c>
      <c r="K413" s="114">
        <f t="shared" si="91"/>
        <v>80.133190911836323</v>
      </c>
      <c r="L413" s="114">
        <f t="shared" si="91"/>
        <v>713.0193648773602</v>
      </c>
      <c r="M413" s="28">
        <f t="shared" si="91"/>
        <v>2.7128049999999999</v>
      </c>
      <c r="N413" s="29"/>
      <c r="O413" s="29"/>
    </row>
    <row r="414" spans="1:15" ht="15.75" x14ac:dyDescent="0.25">
      <c r="A414" s="61"/>
      <c r="B414" s="14"/>
      <c r="C414" s="14"/>
      <c r="D414" s="14"/>
      <c r="E414" s="66"/>
      <c r="F414" s="66"/>
      <c r="G414" s="66"/>
      <c r="H414" s="66"/>
      <c r="I414" s="66"/>
      <c r="J414" s="66"/>
      <c r="K414" s="66"/>
      <c r="L414" s="66"/>
      <c r="M414" s="79"/>
    </row>
    <row r="415" spans="1:15" ht="16.5" thickBot="1" x14ac:dyDescent="0.3">
      <c r="A415" s="61"/>
      <c r="B415" s="14"/>
      <c r="C415" s="14"/>
      <c r="D415" s="14"/>
      <c r="E415" s="66"/>
      <c r="F415" s="66"/>
      <c r="G415" s="66"/>
      <c r="H415" s="66"/>
      <c r="I415" s="66"/>
      <c r="J415" s="66"/>
      <c r="K415" s="66"/>
      <c r="L415" s="66"/>
      <c r="M415" s="79"/>
    </row>
    <row r="416" spans="1:15" ht="29.25" customHeight="1" x14ac:dyDescent="0.25">
      <c r="A416" s="5">
        <v>9</v>
      </c>
      <c r="B416" s="195" t="s">
        <v>581</v>
      </c>
      <c r="C416" s="196"/>
      <c r="D416" s="197"/>
      <c r="E416" s="6"/>
      <c r="F416" s="212"/>
      <c r="G416" s="199"/>
      <c r="H416" s="199"/>
      <c r="I416" s="199"/>
      <c r="J416" s="199"/>
      <c r="K416" s="199"/>
      <c r="L416" s="199"/>
      <c r="M416" s="200"/>
    </row>
    <row r="417" spans="1:16" s="8" customFormat="1" ht="15.75" thickBot="1" x14ac:dyDescent="0.3">
      <c r="A417" s="174"/>
      <c r="B417" s="10"/>
      <c r="C417" s="10"/>
      <c r="D417" s="10"/>
      <c r="E417" s="9"/>
      <c r="F417" s="11" t="s">
        <v>910</v>
      </c>
      <c r="G417" s="12" t="s">
        <v>911</v>
      </c>
      <c r="H417" s="12" t="s">
        <v>966</v>
      </c>
      <c r="I417" s="12" t="s">
        <v>967</v>
      </c>
      <c r="J417" s="12" t="s">
        <v>964</v>
      </c>
      <c r="K417" s="12" t="s">
        <v>965</v>
      </c>
      <c r="L417" s="12" t="s">
        <v>912</v>
      </c>
      <c r="M417" s="13" t="s">
        <v>913</v>
      </c>
      <c r="N417" s="7"/>
      <c r="O417" s="7"/>
      <c r="P417" s="7"/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 t="shared" ref="F418" si="92">SUM(F419:F427)</f>
        <v>1.1057260492000001</v>
      </c>
      <c r="G418" s="17">
        <f t="shared" ref="G418:M418" si="93">SUM(G419:G427)</f>
        <v>226.98532378573327</v>
      </c>
      <c r="H418" s="111">
        <f t="shared" si="93"/>
        <v>3.1307626659295998E-2</v>
      </c>
      <c r="I418" s="111">
        <f t="shared" si="93"/>
        <v>2.6013033373714998E-2</v>
      </c>
      <c r="J418" s="111">
        <f t="shared" si="93"/>
        <v>3.6738406380385995E-2</v>
      </c>
      <c r="K418" s="111">
        <f t="shared" si="93"/>
        <v>1.9610643180809999E-2</v>
      </c>
      <c r="L418" s="111">
        <f t="shared" si="93"/>
        <v>0.11366970958584001</v>
      </c>
      <c r="M418" s="112">
        <f t="shared" si="93"/>
        <v>0.34106089494339997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9.7785365200000002E-2</v>
      </c>
      <c r="G419" s="23">
        <v>10.747746223333248</v>
      </c>
      <c r="H419" s="113">
        <v>1.0834240104799999E-2</v>
      </c>
      <c r="I419" s="113">
        <v>2.30847137572E-2</v>
      </c>
      <c r="J419" s="113">
        <v>1.22544929572E-2</v>
      </c>
      <c r="K419" s="113">
        <v>1.5525978333200002E-2</v>
      </c>
      <c r="L419" s="113">
        <v>6.1699425152400005E-2</v>
      </c>
      <c r="M419" s="24">
        <v>1.0110314943399999E-2</v>
      </c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113"/>
      <c r="I420" s="113"/>
      <c r="J420" s="113"/>
      <c r="K420" s="113"/>
      <c r="L420" s="113"/>
      <c r="M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113"/>
      <c r="I421" s="113"/>
      <c r="J421" s="113"/>
      <c r="K421" s="113"/>
      <c r="L421" s="113"/>
      <c r="M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113"/>
      <c r="I422" s="113"/>
      <c r="J422" s="113"/>
      <c r="K422" s="113"/>
      <c r="L422" s="113"/>
      <c r="M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0.171240684</v>
      </c>
      <c r="G423" s="23">
        <v>169.41958956240001</v>
      </c>
      <c r="H423" s="113">
        <v>2.0414076171359999E-2</v>
      </c>
      <c r="I423" s="113">
        <v>2.8019320235199998E-3</v>
      </c>
      <c r="J423" s="113">
        <v>2.4416836204959998E-2</v>
      </c>
      <c r="K423" s="113">
        <v>4.0027600335999997E-3</v>
      </c>
      <c r="L423" s="113">
        <v>5.1635604433440001E-2</v>
      </c>
      <c r="M423" s="24">
        <v>0.16361057999999998</v>
      </c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113"/>
      <c r="I424" s="113"/>
      <c r="J424" s="113"/>
      <c r="K424" s="113"/>
      <c r="L424" s="113"/>
      <c r="M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>
        <v>0.83670000000000011</v>
      </c>
      <c r="G425" s="23">
        <v>23.427600000000005</v>
      </c>
      <c r="H425" s="113">
        <v>5.9310383136000004E-5</v>
      </c>
      <c r="I425" s="113">
        <v>1.2638759299500002E-4</v>
      </c>
      <c r="J425" s="113">
        <v>6.7077218225999996E-5</v>
      </c>
      <c r="K425" s="113">
        <v>8.1904814009999997E-5</v>
      </c>
      <c r="L425" s="113">
        <v>3.3467999999999996E-4</v>
      </c>
      <c r="M425" s="24">
        <v>0.16734000000000002</v>
      </c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113"/>
      <c r="I426" s="113"/>
      <c r="J426" s="113"/>
      <c r="K426" s="113"/>
      <c r="L426" s="113"/>
      <c r="M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>
        <v>23.390387999999998</v>
      </c>
      <c r="H427" s="113"/>
      <c r="I427" s="113"/>
      <c r="J427" s="113"/>
      <c r="K427" s="113"/>
      <c r="L427" s="113"/>
      <c r="M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113"/>
      <c r="I428" s="113"/>
      <c r="J428" s="113"/>
      <c r="K428" s="113"/>
      <c r="L428" s="113"/>
      <c r="M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" si="94">SUM(F430:F432)</f>
        <v>0</v>
      </c>
      <c r="G429" s="17">
        <f t="shared" ref="G429:M429" si="95">SUM(G430:G432)</f>
        <v>0</v>
      </c>
      <c r="H429" s="111">
        <f t="shared" si="95"/>
        <v>0</v>
      </c>
      <c r="I429" s="111">
        <f t="shared" si="95"/>
        <v>0</v>
      </c>
      <c r="J429" s="111">
        <f t="shared" si="95"/>
        <v>0</v>
      </c>
      <c r="K429" s="111">
        <f t="shared" si="95"/>
        <v>0</v>
      </c>
      <c r="L429" s="111">
        <f t="shared" si="95"/>
        <v>0</v>
      </c>
      <c r="M429" s="112">
        <f t="shared" si="95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136"/>
      <c r="I430" s="136"/>
      <c r="J430" s="136"/>
      <c r="K430" s="136"/>
      <c r="L430" s="136"/>
      <c r="M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113"/>
      <c r="I431" s="113"/>
      <c r="J431" s="113"/>
      <c r="K431" s="113"/>
      <c r="L431" s="113"/>
      <c r="M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113"/>
      <c r="I432" s="113"/>
      <c r="J432" s="113"/>
      <c r="K432" s="113"/>
      <c r="L432" s="113"/>
      <c r="M432" s="24"/>
    </row>
    <row r="433" spans="1:13" ht="15.75" x14ac:dyDescent="0.25">
      <c r="A433" s="61"/>
      <c r="B433" s="14"/>
      <c r="C433" s="14"/>
      <c r="D433" s="14"/>
      <c r="E433" s="33"/>
      <c r="F433" s="22"/>
      <c r="G433" s="23"/>
      <c r="H433" s="113"/>
      <c r="I433" s="113"/>
      <c r="J433" s="113"/>
      <c r="K433" s="113"/>
      <c r="L433" s="113"/>
      <c r="M433" s="24"/>
    </row>
    <row r="434" spans="1:13" ht="15.75" x14ac:dyDescent="0.25">
      <c r="A434" s="61" t="s">
        <v>607</v>
      </c>
      <c r="B434" s="14"/>
      <c r="C434" s="15" t="s">
        <v>608</v>
      </c>
      <c r="D434" s="14"/>
      <c r="E434" s="33"/>
      <c r="F434" s="16"/>
      <c r="G434" s="17">
        <v>92.826568268870005</v>
      </c>
      <c r="H434" s="111">
        <v>51.98293021349744</v>
      </c>
      <c r="I434" s="111">
        <v>97.467994150307675</v>
      </c>
      <c r="J434" s="111">
        <v>220.92745340736403</v>
      </c>
      <c r="K434" s="111">
        <v>0</v>
      </c>
      <c r="L434" s="111">
        <v>370.37837777116926</v>
      </c>
      <c r="M434" s="112"/>
    </row>
    <row r="435" spans="1:13" ht="15.75" x14ac:dyDescent="0.25">
      <c r="A435" s="61"/>
      <c r="B435" s="14"/>
      <c r="C435" s="14"/>
      <c r="D435" s="14"/>
      <c r="E435" s="33"/>
      <c r="F435" s="22"/>
      <c r="G435" s="23"/>
      <c r="H435" s="113"/>
      <c r="I435" s="113"/>
      <c r="J435" s="113"/>
      <c r="K435" s="113"/>
      <c r="L435" s="113"/>
      <c r="M435" s="24"/>
    </row>
    <row r="436" spans="1:13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" si="96">SUM(F437:F438)</f>
        <v>4.6950000000000013E-3</v>
      </c>
      <c r="G436" s="17">
        <f t="shared" ref="G436:M436" si="97">SUM(G437:G438)</f>
        <v>8.4520773000000017E-4</v>
      </c>
      <c r="H436" s="111">
        <f t="shared" si="97"/>
        <v>4.1321266800000008E-4</v>
      </c>
      <c r="I436" s="111">
        <f t="shared" si="97"/>
        <v>2.2570176790000002E-4</v>
      </c>
      <c r="J436" s="111">
        <f t="shared" si="97"/>
        <v>2.0159769559999999E-4</v>
      </c>
      <c r="K436" s="111">
        <f t="shared" si="97"/>
        <v>2.1881489010000006E-4</v>
      </c>
      <c r="L436" s="111">
        <f t="shared" si="97"/>
        <v>1.0593270216000003E-3</v>
      </c>
      <c r="M436" s="112">
        <f t="shared" si="97"/>
        <v>1.2835999999999993E-2</v>
      </c>
    </row>
    <row r="437" spans="1:13" ht="15.75" x14ac:dyDescent="0.25">
      <c r="A437" s="61" t="s">
        <v>611</v>
      </c>
      <c r="B437" s="14"/>
      <c r="C437" s="14"/>
      <c r="D437" s="14" t="s">
        <v>612</v>
      </c>
      <c r="E437" s="33"/>
      <c r="F437" s="22">
        <v>4.6950000000000013E-3</v>
      </c>
      <c r="G437" s="23">
        <v>8.4520773000000017E-4</v>
      </c>
      <c r="H437" s="113">
        <v>4.1321266800000008E-4</v>
      </c>
      <c r="I437" s="113">
        <v>2.2570176790000002E-4</v>
      </c>
      <c r="J437" s="113">
        <v>2.0159769559999999E-4</v>
      </c>
      <c r="K437" s="113">
        <v>2.1881489010000006E-4</v>
      </c>
      <c r="L437" s="113">
        <v>1.0593270216000003E-3</v>
      </c>
      <c r="M437" s="24">
        <v>1.2835999999999993E-2</v>
      </c>
    </row>
    <row r="438" spans="1:13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113"/>
      <c r="I438" s="113"/>
      <c r="J438" s="113"/>
      <c r="K438" s="113"/>
      <c r="L438" s="113"/>
      <c r="M438" s="24"/>
    </row>
    <row r="439" spans="1:13" ht="15.75" x14ac:dyDescent="0.25">
      <c r="A439" s="61"/>
      <c r="B439" s="14"/>
      <c r="C439" s="14"/>
      <c r="D439" s="14"/>
      <c r="E439" s="33"/>
      <c r="F439" s="22"/>
      <c r="G439" s="23"/>
      <c r="H439" s="113"/>
      <c r="I439" s="113"/>
      <c r="J439" s="113"/>
      <c r="K439" s="113"/>
      <c r="L439" s="113"/>
      <c r="M439" s="24"/>
    </row>
    <row r="440" spans="1:13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" si="98">SUM(F441:F447)</f>
        <v>0</v>
      </c>
      <c r="G440" s="17">
        <f t="shared" ref="G440:M440" si="99">SUM(G441:G447)</f>
        <v>0</v>
      </c>
      <c r="H440" s="111">
        <f t="shared" si="99"/>
        <v>0</v>
      </c>
      <c r="I440" s="111">
        <f t="shared" si="99"/>
        <v>0</v>
      </c>
      <c r="J440" s="111">
        <f t="shared" si="99"/>
        <v>0</v>
      </c>
      <c r="K440" s="111">
        <f t="shared" si="99"/>
        <v>0</v>
      </c>
      <c r="L440" s="111">
        <f t="shared" si="99"/>
        <v>0</v>
      </c>
      <c r="M440" s="112">
        <f t="shared" si="99"/>
        <v>0</v>
      </c>
    </row>
    <row r="441" spans="1:13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113"/>
      <c r="I441" s="113"/>
      <c r="J441" s="113"/>
      <c r="K441" s="113"/>
      <c r="L441" s="113"/>
      <c r="M441" s="133"/>
    </row>
    <row r="442" spans="1:13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113"/>
      <c r="I442" s="113"/>
      <c r="J442" s="113"/>
      <c r="K442" s="113"/>
      <c r="L442" s="113"/>
      <c r="M442" s="133"/>
    </row>
    <row r="443" spans="1:13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113"/>
      <c r="I443" s="113"/>
      <c r="J443" s="113"/>
      <c r="K443" s="113"/>
      <c r="L443" s="113"/>
      <c r="M443" s="133"/>
    </row>
    <row r="444" spans="1:13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113"/>
      <c r="I444" s="113"/>
      <c r="J444" s="113"/>
      <c r="K444" s="113"/>
      <c r="L444" s="113"/>
      <c r="M444" s="133"/>
    </row>
    <row r="445" spans="1:13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113"/>
      <c r="I445" s="113"/>
      <c r="J445" s="113"/>
      <c r="K445" s="113"/>
      <c r="L445" s="113"/>
      <c r="M445" s="24"/>
    </row>
    <row r="446" spans="1:13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113"/>
      <c r="I446" s="113"/>
      <c r="J446" s="113"/>
      <c r="K446" s="113"/>
      <c r="L446" s="113"/>
      <c r="M446" s="133"/>
    </row>
    <row r="447" spans="1:13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113"/>
      <c r="I447" s="113"/>
      <c r="J447" s="113"/>
      <c r="K447" s="113"/>
      <c r="L447" s="113"/>
      <c r="M447" s="24"/>
    </row>
    <row r="448" spans="1:13" ht="15.75" x14ac:dyDescent="0.25">
      <c r="A448" s="179"/>
      <c r="B448" s="14"/>
      <c r="C448" s="14"/>
      <c r="D448" s="14"/>
      <c r="E448" s="33"/>
      <c r="F448" s="22"/>
      <c r="G448" s="23"/>
      <c r="H448" s="113"/>
      <c r="I448" s="113"/>
      <c r="J448" s="113"/>
      <c r="K448" s="113"/>
      <c r="L448" s="113"/>
      <c r="M448" s="24"/>
    </row>
    <row r="449" spans="1:16" ht="19.5" thickBot="1" x14ac:dyDescent="0.35">
      <c r="A449" s="177"/>
      <c r="B449" s="25" t="s">
        <v>631</v>
      </c>
      <c r="C449" s="33"/>
      <c r="D449" s="33"/>
      <c r="E449" s="33"/>
      <c r="F449" s="26">
        <f t="shared" ref="F449" si="100">SUM(F440,F436,F434,F429,F418)</f>
        <v>1.1104210492</v>
      </c>
      <c r="G449" s="27">
        <f t="shared" ref="G449:M449" si="101">SUM(G440,G436,G434,G429,G418)</f>
        <v>319.81273726233326</v>
      </c>
      <c r="H449" s="114">
        <f t="shared" si="101"/>
        <v>52.014651052824739</v>
      </c>
      <c r="I449" s="114">
        <f t="shared" si="101"/>
        <v>97.494232885449293</v>
      </c>
      <c r="J449" s="114">
        <f t="shared" si="101"/>
        <v>220.96439341144</v>
      </c>
      <c r="K449" s="114">
        <f t="shared" si="101"/>
        <v>1.9829458070909998E-2</v>
      </c>
      <c r="L449" s="114">
        <f t="shared" si="101"/>
        <v>370.49310680777671</v>
      </c>
      <c r="M449" s="28">
        <f t="shared" si="101"/>
        <v>0.35389689494339999</v>
      </c>
      <c r="N449" s="29"/>
      <c r="O449" s="29"/>
    </row>
    <row r="450" spans="1:16" x14ac:dyDescent="0.2">
      <c r="A450" s="177"/>
      <c r="B450" s="33"/>
      <c r="C450" s="33"/>
      <c r="D450" s="33"/>
      <c r="E450" s="79"/>
      <c r="F450" s="79"/>
      <c r="G450" s="79"/>
      <c r="H450" s="79"/>
      <c r="I450" s="79"/>
      <c r="J450" s="79"/>
      <c r="K450" s="79"/>
      <c r="L450" s="79"/>
      <c r="M450" s="79"/>
    </row>
    <row r="451" spans="1:16" ht="13.5" thickBot="1" x14ac:dyDescent="0.25">
      <c r="A451" s="177"/>
      <c r="B451" s="33"/>
      <c r="C451" s="33"/>
      <c r="D451" s="33"/>
      <c r="E451" s="79"/>
      <c r="F451" s="79"/>
      <c r="G451" s="79"/>
      <c r="H451" s="79"/>
      <c r="I451" s="79"/>
      <c r="J451" s="79"/>
      <c r="K451" s="79"/>
      <c r="L451" s="79"/>
      <c r="M451" s="79"/>
    </row>
    <row r="452" spans="1:16" ht="29.25" customHeight="1" x14ac:dyDescent="0.25">
      <c r="A452" s="5">
        <v>10</v>
      </c>
      <c r="B452" s="195" t="s">
        <v>632</v>
      </c>
      <c r="C452" s="196"/>
      <c r="D452" s="197"/>
      <c r="E452" s="9"/>
      <c r="F452" s="212"/>
      <c r="G452" s="199"/>
      <c r="H452" s="199"/>
      <c r="I452" s="199"/>
      <c r="J452" s="199"/>
      <c r="K452" s="199"/>
      <c r="L452" s="199"/>
      <c r="M452" s="200"/>
    </row>
    <row r="453" spans="1:16" s="8" customFormat="1" ht="15.75" thickBot="1" x14ac:dyDescent="0.3">
      <c r="A453" s="174"/>
      <c r="B453" s="10"/>
      <c r="C453" s="10"/>
      <c r="D453" s="10"/>
      <c r="E453" s="9"/>
      <c r="F453" s="11" t="s">
        <v>910</v>
      </c>
      <c r="G453" s="12" t="s">
        <v>911</v>
      </c>
      <c r="H453" s="12" t="s">
        <v>966</v>
      </c>
      <c r="I453" s="12" t="s">
        <v>967</v>
      </c>
      <c r="J453" s="12" t="s">
        <v>964</v>
      </c>
      <c r="K453" s="12" t="s">
        <v>965</v>
      </c>
      <c r="L453" s="12" t="s">
        <v>912</v>
      </c>
      <c r="M453" s="13" t="s">
        <v>913</v>
      </c>
      <c r="N453" s="7"/>
      <c r="O453" s="7"/>
      <c r="P453" s="7"/>
    </row>
    <row r="454" spans="1:16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" si="102">SUM(F455:F460)</f>
        <v>0</v>
      </c>
      <c r="G454" s="17">
        <f t="shared" ref="G454:M454" si="103">SUM(G455:G460)</f>
        <v>0</v>
      </c>
      <c r="H454" s="111">
        <f t="shared" si="103"/>
        <v>0</v>
      </c>
      <c r="I454" s="111">
        <f t="shared" si="103"/>
        <v>0</v>
      </c>
      <c r="J454" s="111">
        <f t="shared" si="103"/>
        <v>0</v>
      </c>
      <c r="K454" s="111">
        <f t="shared" si="103"/>
        <v>0</v>
      </c>
      <c r="L454" s="111">
        <f t="shared" si="103"/>
        <v>0</v>
      </c>
      <c r="M454" s="112">
        <f t="shared" si="103"/>
        <v>0</v>
      </c>
    </row>
    <row r="455" spans="1:16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113"/>
      <c r="I455" s="113"/>
      <c r="J455" s="113"/>
      <c r="K455" s="113"/>
      <c r="L455" s="113"/>
      <c r="M455" s="133"/>
    </row>
    <row r="456" spans="1:16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113"/>
      <c r="I456" s="113"/>
      <c r="J456" s="113"/>
      <c r="K456" s="113"/>
      <c r="L456" s="113"/>
      <c r="M456" s="133"/>
    </row>
    <row r="457" spans="1:16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113"/>
      <c r="I457" s="113"/>
      <c r="J457" s="113"/>
      <c r="K457" s="113"/>
      <c r="L457" s="113"/>
      <c r="M457" s="133"/>
    </row>
    <row r="458" spans="1:16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113"/>
      <c r="I458" s="113"/>
      <c r="J458" s="113"/>
      <c r="K458" s="113"/>
      <c r="L458" s="113"/>
      <c r="M458" s="133"/>
    </row>
    <row r="459" spans="1:16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113"/>
      <c r="I459" s="113"/>
      <c r="J459" s="113"/>
      <c r="K459" s="113"/>
      <c r="L459" s="113"/>
      <c r="M459" s="133"/>
    </row>
    <row r="460" spans="1:16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113"/>
      <c r="I460" s="113"/>
      <c r="J460" s="113"/>
      <c r="K460" s="113"/>
      <c r="L460" s="113"/>
      <c r="M460" s="133"/>
    </row>
    <row r="461" spans="1:16" x14ac:dyDescent="0.2">
      <c r="A461" s="175"/>
      <c r="B461" s="30"/>
      <c r="C461" s="30"/>
      <c r="D461" s="30"/>
      <c r="E461" s="30"/>
      <c r="F461" s="81"/>
      <c r="G461" s="82"/>
      <c r="H461" s="137"/>
      <c r="I461" s="137"/>
      <c r="J461" s="137"/>
      <c r="K461" s="137"/>
      <c r="L461" s="137"/>
      <c r="M461" s="83"/>
    </row>
    <row r="462" spans="1:16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" si="104">SUM(F463:F468)</f>
        <v>0</v>
      </c>
      <c r="G462" s="17">
        <f t="shared" ref="G462:M462" si="105">SUM(G463:G468)</f>
        <v>0</v>
      </c>
      <c r="H462" s="111">
        <f t="shared" si="105"/>
        <v>0</v>
      </c>
      <c r="I462" s="111">
        <f t="shared" si="105"/>
        <v>0</v>
      </c>
      <c r="J462" s="111">
        <f t="shared" si="105"/>
        <v>0</v>
      </c>
      <c r="K462" s="111">
        <f t="shared" si="105"/>
        <v>0</v>
      </c>
      <c r="L462" s="111">
        <f t="shared" si="105"/>
        <v>0</v>
      </c>
      <c r="M462" s="112">
        <f t="shared" si="105"/>
        <v>0</v>
      </c>
    </row>
    <row r="463" spans="1:16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113"/>
      <c r="I463" s="113"/>
      <c r="J463" s="113"/>
      <c r="K463" s="113"/>
      <c r="L463" s="113"/>
      <c r="M463" s="133"/>
    </row>
    <row r="464" spans="1:16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113"/>
      <c r="I464" s="113"/>
      <c r="J464" s="113"/>
      <c r="K464" s="113"/>
      <c r="L464" s="113"/>
      <c r="M464" s="133"/>
    </row>
    <row r="465" spans="1:13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113"/>
      <c r="I465" s="113"/>
      <c r="J465" s="113"/>
      <c r="K465" s="113"/>
      <c r="L465" s="113"/>
      <c r="M465" s="133"/>
    </row>
    <row r="466" spans="1:13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113"/>
      <c r="I466" s="113"/>
      <c r="J466" s="113"/>
      <c r="K466" s="113"/>
      <c r="L466" s="113"/>
      <c r="M466" s="133"/>
    </row>
    <row r="467" spans="1:13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113"/>
      <c r="I467" s="113"/>
      <c r="J467" s="113"/>
      <c r="K467" s="113"/>
      <c r="L467" s="113"/>
      <c r="M467" s="133"/>
    </row>
    <row r="468" spans="1:13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113"/>
      <c r="I468" s="113"/>
      <c r="J468" s="113"/>
      <c r="K468" s="113"/>
      <c r="L468" s="113"/>
      <c r="M468" s="133"/>
    </row>
    <row r="469" spans="1:13" ht="15.75" x14ac:dyDescent="0.25">
      <c r="A469" s="61"/>
      <c r="B469" s="14"/>
      <c r="C469" s="14"/>
      <c r="D469" s="14"/>
      <c r="E469" s="33"/>
      <c r="F469" s="22"/>
      <c r="G469" s="23"/>
      <c r="H469" s="113"/>
      <c r="I469" s="113"/>
      <c r="J469" s="113"/>
      <c r="K469" s="113"/>
      <c r="L469" s="113"/>
      <c r="M469" s="24"/>
    </row>
    <row r="470" spans="1:13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" si="106">SUM(F471:F475)</f>
        <v>0</v>
      </c>
      <c r="G470" s="17">
        <f t="shared" ref="G470:M470" si="107">SUM(G471:G475)</f>
        <v>4.0576414527569868</v>
      </c>
      <c r="H470" s="111">
        <f t="shared" si="107"/>
        <v>13626.551854345398</v>
      </c>
      <c r="I470" s="111">
        <f t="shared" si="107"/>
        <v>14860.304757557145</v>
      </c>
      <c r="J470" s="111">
        <f t="shared" si="107"/>
        <v>6421.6121330629512</v>
      </c>
      <c r="K470" s="111">
        <f t="shared" si="107"/>
        <v>5603.0205445364554</v>
      </c>
      <c r="L470" s="111">
        <f t="shared" si="107"/>
        <v>40511.489289501944</v>
      </c>
      <c r="M470" s="112">
        <f t="shared" si="107"/>
        <v>0</v>
      </c>
    </row>
    <row r="471" spans="1:13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>
        <v>2.7404314765146052</v>
      </c>
      <c r="H471" s="113">
        <v>12591.224813018885</v>
      </c>
      <c r="I471" s="113">
        <v>11970.34606968136</v>
      </c>
      <c r="J471" s="113">
        <v>5188.7035953000814</v>
      </c>
      <c r="K471" s="113">
        <v>4717.8554405015748</v>
      </c>
      <c r="L471" s="113">
        <v>34468.129918501902</v>
      </c>
      <c r="M471" s="24"/>
    </row>
    <row r="472" spans="1:13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>
        <v>2.4060822541304352E-4</v>
      </c>
      <c r="H472" s="113">
        <v>0.18911806517465216</v>
      </c>
      <c r="I472" s="113">
        <v>0.52789444655621742</v>
      </c>
      <c r="J472" s="113">
        <v>0.22520929898660874</v>
      </c>
      <c r="K472" s="113">
        <v>0.16168872747756524</v>
      </c>
      <c r="L472" s="113">
        <v>1.1039105381950436</v>
      </c>
      <c r="M472" s="24"/>
    </row>
    <row r="473" spans="1:13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>
        <v>0.44920346435221203</v>
      </c>
      <c r="H473" s="113">
        <v>353.07392298083874</v>
      </c>
      <c r="I473" s="113">
        <v>985.55240078875363</v>
      </c>
      <c r="J473" s="113">
        <v>420.45444263367068</v>
      </c>
      <c r="K473" s="113">
        <v>301.86472804468656</v>
      </c>
      <c r="L473" s="113">
        <v>2060.9454944479485</v>
      </c>
      <c r="M473" s="24"/>
    </row>
    <row r="474" spans="1:13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>
        <v>1.33278245535E-2</v>
      </c>
      <c r="H474" s="113">
        <v>10.475670099050998</v>
      </c>
      <c r="I474" s="113">
        <v>29.241247070379</v>
      </c>
      <c r="J474" s="113">
        <v>12.474843782076</v>
      </c>
      <c r="K474" s="113">
        <v>8.9562980999520008</v>
      </c>
      <c r="L474" s="113">
        <v>61.148059051458006</v>
      </c>
      <c r="M474" s="24"/>
    </row>
    <row r="475" spans="1:13" ht="15.75" x14ac:dyDescent="0.25">
      <c r="A475" s="178" t="s">
        <v>665</v>
      </c>
      <c r="B475" s="1"/>
      <c r="C475" s="77"/>
      <c r="D475" s="1" t="s">
        <v>158</v>
      </c>
      <c r="E475" s="33"/>
      <c r="F475" s="22"/>
      <c r="G475" s="23">
        <v>0.85443807911125658</v>
      </c>
      <c r="H475" s="113">
        <v>671.58833018144776</v>
      </c>
      <c r="I475" s="113">
        <v>1874.6371455700971</v>
      </c>
      <c r="J475" s="113">
        <v>799.75404204813617</v>
      </c>
      <c r="K475" s="113">
        <v>574.18238916276459</v>
      </c>
      <c r="L475" s="113">
        <v>3920.1619069624458</v>
      </c>
      <c r="M475" s="24"/>
    </row>
    <row r="476" spans="1:13" ht="15.75" x14ac:dyDescent="0.25">
      <c r="A476" s="61"/>
      <c r="B476" s="14"/>
      <c r="C476" s="14"/>
      <c r="D476" s="14"/>
      <c r="E476" s="33"/>
      <c r="F476" s="22"/>
      <c r="G476" s="23"/>
      <c r="H476" s="113"/>
      <c r="I476" s="113"/>
      <c r="J476" s="113"/>
      <c r="K476" s="113"/>
      <c r="L476" s="113"/>
      <c r="M476" s="24"/>
    </row>
    <row r="477" spans="1:13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" si="108">SUM(F478:F492)</f>
        <v>0</v>
      </c>
      <c r="G477" s="17">
        <f t="shared" ref="G477:M477" si="109">SUM(G478:G492)</f>
        <v>0</v>
      </c>
      <c r="H477" s="111">
        <f t="shared" si="109"/>
        <v>0</v>
      </c>
      <c r="I477" s="111">
        <f t="shared" si="109"/>
        <v>0</v>
      </c>
      <c r="J477" s="111">
        <f t="shared" si="109"/>
        <v>0</v>
      </c>
      <c r="K477" s="111">
        <f t="shared" si="109"/>
        <v>0</v>
      </c>
      <c r="L477" s="111">
        <f t="shared" si="109"/>
        <v>0</v>
      </c>
      <c r="M477" s="112">
        <f t="shared" si="109"/>
        <v>0</v>
      </c>
    </row>
    <row r="478" spans="1:13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113"/>
      <c r="I478" s="113"/>
      <c r="J478" s="113"/>
      <c r="K478" s="113"/>
      <c r="L478" s="113"/>
      <c r="M478" s="133"/>
    </row>
    <row r="479" spans="1:13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113"/>
      <c r="I479" s="113"/>
      <c r="J479" s="113"/>
      <c r="K479" s="113"/>
      <c r="L479" s="113"/>
      <c r="M479" s="133"/>
    </row>
    <row r="480" spans="1:13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113"/>
      <c r="I480" s="113"/>
      <c r="J480" s="113"/>
      <c r="K480" s="113"/>
      <c r="L480" s="113"/>
      <c r="M480" s="133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113"/>
      <c r="I481" s="113"/>
      <c r="J481" s="113"/>
      <c r="K481" s="113"/>
      <c r="L481" s="113"/>
      <c r="M481" s="133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113"/>
      <c r="I482" s="113"/>
      <c r="J482" s="113"/>
      <c r="K482" s="113"/>
      <c r="L482" s="113"/>
      <c r="M482" s="133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113"/>
      <c r="I483" s="113"/>
      <c r="J483" s="113"/>
      <c r="K483" s="113"/>
      <c r="L483" s="113"/>
      <c r="M483" s="133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113"/>
      <c r="I484" s="113"/>
      <c r="J484" s="113"/>
      <c r="K484" s="113"/>
      <c r="L484" s="113"/>
      <c r="M484" s="133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113"/>
      <c r="I485" s="113"/>
      <c r="J485" s="113"/>
      <c r="K485" s="113"/>
      <c r="L485" s="113"/>
      <c r="M485" s="133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113"/>
      <c r="I486" s="113"/>
      <c r="J486" s="113"/>
      <c r="K486" s="113"/>
      <c r="L486" s="113"/>
      <c r="M486" s="133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113"/>
      <c r="I487" s="113"/>
      <c r="J487" s="113"/>
      <c r="K487" s="113"/>
      <c r="L487" s="113"/>
      <c r="M487" s="133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113"/>
      <c r="I488" s="113"/>
      <c r="J488" s="113"/>
      <c r="K488" s="113"/>
      <c r="L488" s="113"/>
      <c r="M488" s="133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113"/>
      <c r="I489" s="113"/>
      <c r="J489" s="113"/>
      <c r="K489" s="113"/>
      <c r="L489" s="113"/>
      <c r="M489" s="133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113"/>
      <c r="I490" s="113"/>
      <c r="J490" s="113"/>
      <c r="K490" s="113"/>
      <c r="L490" s="113"/>
      <c r="M490" s="133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113"/>
      <c r="I491" s="113"/>
      <c r="J491" s="113"/>
      <c r="K491" s="113"/>
      <c r="L491" s="113"/>
      <c r="M491" s="133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113"/>
      <c r="I492" s="113"/>
      <c r="J492" s="113"/>
      <c r="K492" s="113"/>
      <c r="L492" s="113"/>
      <c r="M492" s="133"/>
    </row>
    <row r="493" spans="1:16" ht="15.75" x14ac:dyDescent="0.25">
      <c r="A493" s="61"/>
      <c r="B493" s="14"/>
      <c r="C493" s="14"/>
      <c r="D493" s="14"/>
      <c r="E493" s="68"/>
      <c r="F493" s="68"/>
      <c r="G493" s="68"/>
      <c r="H493" s="68"/>
      <c r="I493" s="68"/>
      <c r="J493" s="68"/>
      <c r="K493" s="68"/>
      <c r="L493" s="68"/>
      <c r="M493" s="68"/>
    </row>
    <row r="494" spans="1:16" ht="16.5" thickBot="1" x14ac:dyDescent="0.3">
      <c r="A494" s="61"/>
      <c r="B494" s="14"/>
      <c r="C494" s="14"/>
      <c r="D494" s="14"/>
      <c r="E494" s="69"/>
      <c r="F494" s="69"/>
      <c r="G494" s="69"/>
      <c r="H494" s="69"/>
      <c r="I494" s="69"/>
      <c r="J494" s="69"/>
      <c r="K494" s="69"/>
      <c r="L494" s="69"/>
      <c r="M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212"/>
      <c r="G495" s="199"/>
      <c r="H495" s="199"/>
      <c r="I495" s="199"/>
      <c r="J495" s="199"/>
      <c r="K495" s="199"/>
      <c r="L495" s="199"/>
      <c r="M495" s="200"/>
    </row>
    <row r="496" spans="1:16" s="8" customFormat="1" ht="15.75" thickBot="1" x14ac:dyDescent="0.3">
      <c r="A496" s="174"/>
      <c r="B496" s="10"/>
      <c r="C496" s="10"/>
      <c r="D496" s="10"/>
      <c r="E496" s="9"/>
      <c r="F496" s="11" t="s">
        <v>910</v>
      </c>
      <c r="G496" s="12" t="s">
        <v>911</v>
      </c>
      <c r="H496" s="12" t="s">
        <v>966</v>
      </c>
      <c r="I496" s="12" t="s">
        <v>967</v>
      </c>
      <c r="J496" s="12" t="s">
        <v>964</v>
      </c>
      <c r="K496" s="12" t="s">
        <v>965</v>
      </c>
      <c r="L496" s="12" t="s">
        <v>912</v>
      </c>
      <c r="M496" s="13" t="s">
        <v>913</v>
      </c>
      <c r="N496" s="7"/>
      <c r="O496" s="7"/>
      <c r="P496" s="7"/>
    </row>
    <row r="497" spans="1:13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" si="110">SUM(F498:F512)</f>
        <v>0</v>
      </c>
      <c r="G497" s="17">
        <f t="shared" ref="G497:M497" si="111">SUM(G498:G512)</f>
        <v>0</v>
      </c>
      <c r="H497" s="111">
        <f t="shared" si="111"/>
        <v>0</v>
      </c>
      <c r="I497" s="111">
        <f t="shared" si="111"/>
        <v>0</v>
      </c>
      <c r="J497" s="111">
        <f t="shared" si="111"/>
        <v>0</v>
      </c>
      <c r="K497" s="111">
        <f t="shared" si="111"/>
        <v>0</v>
      </c>
      <c r="L497" s="111">
        <f t="shared" si="111"/>
        <v>0</v>
      </c>
      <c r="M497" s="112">
        <f t="shared" si="111"/>
        <v>0</v>
      </c>
    </row>
    <row r="498" spans="1:13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113"/>
      <c r="I498" s="113"/>
      <c r="J498" s="113"/>
      <c r="K498" s="113"/>
      <c r="L498" s="113"/>
      <c r="M498" s="133"/>
    </row>
    <row r="499" spans="1:13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113"/>
      <c r="I499" s="113"/>
      <c r="J499" s="113"/>
      <c r="K499" s="113"/>
      <c r="L499" s="113"/>
      <c r="M499" s="133"/>
    </row>
    <row r="500" spans="1:13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113"/>
      <c r="I500" s="113"/>
      <c r="J500" s="113"/>
      <c r="K500" s="113"/>
      <c r="L500" s="113"/>
      <c r="M500" s="133"/>
    </row>
    <row r="501" spans="1:13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113"/>
      <c r="I501" s="113"/>
      <c r="J501" s="113"/>
      <c r="K501" s="113"/>
      <c r="L501" s="113"/>
      <c r="M501" s="133"/>
    </row>
    <row r="502" spans="1:13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113"/>
      <c r="I502" s="113"/>
      <c r="J502" s="113"/>
      <c r="K502" s="113"/>
      <c r="L502" s="113"/>
      <c r="M502" s="133"/>
    </row>
    <row r="503" spans="1:13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113"/>
      <c r="I503" s="113"/>
      <c r="J503" s="113"/>
      <c r="K503" s="113"/>
      <c r="L503" s="113"/>
      <c r="M503" s="133"/>
    </row>
    <row r="504" spans="1:13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113"/>
      <c r="I504" s="113"/>
      <c r="J504" s="113"/>
      <c r="K504" s="113"/>
      <c r="L504" s="113"/>
      <c r="M504" s="133"/>
    </row>
    <row r="505" spans="1:13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113"/>
      <c r="I505" s="113"/>
      <c r="J505" s="113"/>
      <c r="K505" s="113"/>
      <c r="L505" s="113"/>
      <c r="M505" s="133"/>
    </row>
    <row r="506" spans="1:13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113"/>
      <c r="I506" s="113"/>
      <c r="J506" s="113"/>
      <c r="K506" s="113"/>
      <c r="L506" s="113"/>
      <c r="M506" s="133"/>
    </row>
    <row r="507" spans="1:13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113"/>
      <c r="I507" s="113"/>
      <c r="J507" s="113"/>
      <c r="K507" s="113"/>
      <c r="L507" s="113"/>
      <c r="M507" s="133"/>
    </row>
    <row r="508" spans="1:13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113"/>
      <c r="I508" s="113"/>
      <c r="J508" s="113"/>
      <c r="K508" s="113"/>
      <c r="L508" s="113"/>
      <c r="M508" s="133"/>
    </row>
    <row r="509" spans="1:13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113"/>
      <c r="I509" s="113"/>
      <c r="J509" s="113"/>
      <c r="K509" s="113"/>
      <c r="L509" s="113"/>
      <c r="M509" s="133"/>
    </row>
    <row r="510" spans="1:13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113"/>
      <c r="I510" s="113"/>
      <c r="J510" s="113"/>
      <c r="K510" s="113"/>
      <c r="L510" s="113"/>
      <c r="M510" s="133"/>
    </row>
    <row r="511" spans="1:13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113"/>
      <c r="I511" s="113"/>
      <c r="J511" s="113"/>
      <c r="K511" s="113"/>
      <c r="L511" s="113"/>
      <c r="M511" s="133"/>
    </row>
    <row r="512" spans="1:13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113"/>
      <c r="I512" s="113"/>
      <c r="J512" s="113"/>
      <c r="K512" s="113"/>
      <c r="L512" s="113"/>
      <c r="M512" s="133"/>
    </row>
    <row r="513" spans="1:15" ht="15" x14ac:dyDescent="0.25">
      <c r="A513" s="177"/>
      <c r="B513" s="33"/>
      <c r="C513" s="33"/>
      <c r="D513" s="33"/>
      <c r="E513" s="33"/>
      <c r="F513" s="22"/>
      <c r="G513" s="23"/>
      <c r="H513" s="113"/>
      <c r="I513" s="113"/>
      <c r="J513" s="113"/>
      <c r="K513" s="113"/>
      <c r="L513" s="113"/>
      <c r="M513" s="24"/>
    </row>
    <row r="514" spans="1:15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" si="112">SUM(F515:F518)</f>
        <v>76.485903000000008</v>
      </c>
      <c r="G514" s="17">
        <f t="shared" ref="G514:M514" si="113">SUM(G515:G518)</f>
        <v>0</v>
      </c>
      <c r="H514" s="111">
        <f t="shared" si="113"/>
        <v>0</v>
      </c>
      <c r="I514" s="111">
        <f t="shared" si="113"/>
        <v>0</v>
      </c>
      <c r="J514" s="111">
        <f t="shared" si="113"/>
        <v>0</v>
      </c>
      <c r="K514" s="111">
        <f t="shared" si="113"/>
        <v>0</v>
      </c>
      <c r="L514" s="111">
        <f t="shared" si="113"/>
        <v>0</v>
      </c>
      <c r="M514" s="112">
        <f t="shared" si="113"/>
        <v>0</v>
      </c>
    </row>
    <row r="515" spans="1:15" ht="15.75" x14ac:dyDescent="0.25">
      <c r="A515" s="61" t="s">
        <v>717</v>
      </c>
      <c r="B515" s="14"/>
      <c r="C515" s="15"/>
      <c r="D515" s="14" t="s">
        <v>572</v>
      </c>
      <c r="E515" s="33"/>
      <c r="F515" s="22">
        <v>76.485903000000008</v>
      </c>
      <c r="G515" s="23"/>
      <c r="H515" s="113"/>
      <c r="I515" s="113"/>
      <c r="J515" s="113"/>
      <c r="K515" s="113"/>
      <c r="L515" s="113"/>
      <c r="M515" s="133"/>
    </row>
    <row r="516" spans="1:15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113"/>
      <c r="I516" s="113"/>
      <c r="J516" s="113"/>
      <c r="K516" s="113"/>
      <c r="L516" s="113"/>
      <c r="M516" s="133"/>
    </row>
    <row r="517" spans="1:15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113"/>
      <c r="I517" s="113"/>
      <c r="J517" s="113"/>
      <c r="K517" s="113"/>
      <c r="L517" s="113"/>
      <c r="M517" s="133"/>
    </row>
    <row r="518" spans="1:15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113"/>
      <c r="I518" s="113"/>
      <c r="J518" s="113"/>
      <c r="K518" s="113"/>
      <c r="L518" s="113"/>
      <c r="M518" s="133"/>
    </row>
    <row r="519" spans="1:15" ht="15.75" x14ac:dyDescent="0.25">
      <c r="A519" s="61"/>
      <c r="B519" s="14"/>
      <c r="C519" s="15"/>
      <c r="D519" s="14"/>
      <c r="E519" s="33"/>
      <c r="F519" s="22"/>
      <c r="G519" s="23"/>
      <c r="H519" s="113"/>
      <c r="I519" s="113"/>
      <c r="J519" s="113"/>
      <c r="K519" s="113"/>
      <c r="L519" s="113"/>
      <c r="M519" s="133"/>
    </row>
    <row r="520" spans="1:15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" si="114">SUM(F521:F524)</f>
        <v>0</v>
      </c>
      <c r="G520" s="17">
        <f t="shared" ref="G520:M520" si="115">SUM(G521:G524)</f>
        <v>0</v>
      </c>
      <c r="H520" s="111">
        <f t="shared" si="115"/>
        <v>0</v>
      </c>
      <c r="I520" s="111">
        <f t="shared" si="115"/>
        <v>0</v>
      </c>
      <c r="J520" s="111">
        <f t="shared" si="115"/>
        <v>0</v>
      </c>
      <c r="K520" s="111">
        <f t="shared" si="115"/>
        <v>0</v>
      </c>
      <c r="L520" s="111">
        <f t="shared" si="115"/>
        <v>0</v>
      </c>
      <c r="M520" s="112">
        <f t="shared" si="115"/>
        <v>0</v>
      </c>
    </row>
    <row r="521" spans="1:15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113"/>
      <c r="I521" s="113"/>
      <c r="J521" s="113"/>
      <c r="K521" s="113"/>
      <c r="L521" s="113"/>
      <c r="M521" s="133"/>
    </row>
    <row r="522" spans="1:15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113"/>
      <c r="I522" s="113"/>
      <c r="J522" s="113"/>
      <c r="K522" s="113"/>
      <c r="L522" s="113"/>
      <c r="M522" s="133"/>
    </row>
    <row r="523" spans="1:15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113"/>
      <c r="I523" s="113"/>
      <c r="J523" s="113"/>
      <c r="K523" s="113"/>
      <c r="L523" s="113"/>
      <c r="M523" s="133"/>
    </row>
    <row r="524" spans="1:15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113"/>
      <c r="I524" s="113"/>
      <c r="J524" s="113"/>
      <c r="K524" s="113"/>
      <c r="L524" s="113"/>
      <c r="M524" s="133"/>
    </row>
    <row r="525" spans="1:15" ht="15.75" x14ac:dyDescent="0.25">
      <c r="A525" s="61"/>
      <c r="B525" s="14"/>
      <c r="C525" s="30"/>
      <c r="D525" s="50"/>
      <c r="E525" s="30"/>
      <c r="F525" s="22"/>
      <c r="G525" s="23"/>
      <c r="H525" s="113"/>
      <c r="I525" s="113"/>
      <c r="J525" s="113"/>
      <c r="K525" s="113"/>
      <c r="L525" s="113"/>
      <c r="M525" s="133"/>
    </row>
    <row r="526" spans="1:15" ht="19.5" thickBot="1" x14ac:dyDescent="0.35">
      <c r="A526" s="180"/>
      <c r="B526" s="25" t="s">
        <v>731</v>
      </c>
      <c r="C526" s="14"/>
      <c r="D526" s="14"/>
      <c r="E526" s="33"/>
      <c r="F526" s="26">
        <f t="shared" ref="F526" si="116">SUM(F520,F514,F497,F477,F470,F462,F454)</f>
        <v>76.485903000000008</v>
      </c>
      <c r="G526" s="27">
        <f t="shared" ref="G526:M526" si="117">SUM(G520,G514,G497,G477,G470,G462,G454)</f>
        <v>4.0576414527569868</v>
      </c>
      <c r="H526" s="114">
        <f t="shared" si="117"/>
        <v>13626.551854345398</v>
      </c>
      <c r="I526" s="114">
        <f t="shared" si="117"/>
        <v>14860.304757557145</v>
      </c>
      <c r="J526" s="114">
        <f t="shared" si="117"/>
        <v>6421.6121330629512</v>
      </c>
      <c r="K526" s="114">
        <f t="shared" si="117"/>
        <v>5603.0205445364554</v>
      </c>
      <c r="L526" s="114">
        <f t="shared" si="117"/>
        <v>40511.489289501944</v>
      </c>
      <c r="M526" s="28">
        <f t="shared" si="117"/>
        <v>0</v>
      </c>
      <c r="N526" s="29"/>
      <c r="O526" s="29"/>
    </row>
    <row r="527" spans="1:15" x14ac:dyDescent="0.2">
      <c r="A527" s="175"/>
      <c r="B527" s="30"/>
      <c r="C527" s="30"/>
      <c r="D527" s="30"/>
      <c r="E527" s="84"/>
      <c r="F527" s="84"/>
      <c r="G527" s="84"/>
      <c r="H527" s="84"/>
      <c r="I527" s="84"/>
      <c r="J527" s="84"/>
      <c r="K527" s="84"/>
      <c r="L527" s="84"/>
      <c r="M527" s="84"/>
    </row>
    <row r="528" spans="1:15" ht="13.5" thickBot="1" x14ac:dyDescent="0.25">
      <c r="A528" s="175"/>
      <c r="B528" s="30"/>
      <c r="C528" s="30"/>
      <c r="D528" s="30"/>
      <c r="E528" s="84"/>
      <c r="F528" s="84"/>
      <c r="G528" s="84"/>
      <c r="H528" s="84"/>
      <c r="I528" s="84"/>
      <c r="J528" s="84"/>
      <c r="K528" s="84"/>
      <c r="L528" s="84"/>
      <c r="M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212"/>
      <c r="G529" s="199"/>
      <c r="H529" s="199"/>
      <c r="I529" s="199"/>
      <c r="J529" s="199"/>
      <c r="K529" s="199"/>
      <c r="L529" s="199"/>
      <c r="M529" s="200"/>
    </row>
    <row r="530" spans="1:16" s="8" customFormat="1" ht="15.75" thickBot="1" x14ac:dyDescent="0.3">
      <c r="A530" s="174"/>
      <c r="B530" s="10"/>
      <c r="C530" s="10"/>
      <c r="D530" s="10"/>
      <c r="E530" s="9"/>
      <c r="F530" s="11" t="s">
        <v>910</v>
      </c>
      <c r="G530" s="12" t="s">
        <v>911</v>
      </c>
      <c r="H530" s="12" t="s">
        <v>966</v>
      </c>
      <c r="I530" s="12" t="s">
        <v>967</v>
      </c>
      <c r="J530" s="12" t="s">
        <v>964</v>
      </c>
      <c r="K530" s="12" t="s">
        <v>965</v>
      </c>
      <c r="L530" s="12" t="s">
        <v>912</v>
      </c>
      <c r="M530" s="13" t="s">
        <v>913</v>
      </c>
      <c r="N530" s="7"/>
      <c r="O530" s="7"/>
      <c r="P530" s="7"/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" si="118">SUM(F532:F542)</f>
        <v>0</v>
      </c>
      <c r="G531" s="17">
        <f t="shared" ref="G531:M531" si="119">SUM(G532:G542)</f>
        <v>0</v>
      </c>
      <c r="H531" s="111">
        <f t="shared" si="119"/>
        <v>0</v>
      </c>
      <c r="I531" s="111">
        <f t="shared" si="119"/>
        <v>0</v>
      </c>
      <c r="J531" s="111">
        <f t="shared" si="119"/>
        <v>0</v>
      </c>
      <c r="K531" s="111">
        <f t="shared" si="119"/>
        <v>0</v>
      </c>
      <c r="L531" s="111">
        <f t="shared" si="119"/>
        <v>0</v>
      </c>
      <c r="M531" s="112">
        <f t="shared" si="119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113"/>
      <c r="I532" s="113"/>
      <c r="J532" s="113"/>
      <c r="K532" s="113"/>
      <c r="L532" s="113"/>
      <c r="M532" s="133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113"/>
      <c r="I533" s="113"/>
      <c r="J533" s="113"/>
      <c r="K533" s="113"/>
      <c r="L533" s="113"/>
      <c r="M533" s="133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113"/>
      <c r="I534" s="113"/>
      <c r="J534" s="113"/>
      <c r="K534" s="113"/>
      <c r="L534" s="113"/>
      <c r="M534" s="133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113"/>
      <c r="I535" s="113"/>
      <c r="J535" s="113"/>
      <c r="K535" s="113"/>
      <c r="L535" s="113"/>
      <c r="M535" s="133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113"/>
      <c r="I536" s="113"/>
      <c r="J536" s="113"/>
      <c r="K536" s="113"/>
      <c r="L536" s="113"/>
      <c r="M536" s="133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113"/>
      <c r="I537" s="113"/>
      <c r="J537" s="113"/>
      <c r="K537" s="113"/>
      <c r="L537" s="113"/>
      <c r="M537" s="133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113"/>
      <c r="I538" s="113"/>
      <c r="J538" s="113"/>
      <c r="K538" s="113"/>
      <c r="L538" s="113"/>
      <c r="M538" s="133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113"/>
      <c r="I539" s="113"/>
      <c r="J539" s="113"/>
      <c r="K539" s="113"/>
      <c r="L539" s="113"/>
      <c r="M539" s="133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113"/>
      <c r="I540" s="113"/>
      <c r="J540" s="113"/>
      <c r="K540" s="113"/>
      <c r="L540" s="113"/>
      <c r="M540" s="133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113"/>
      <c r="I541" s="113"/>
      <c r="J541" s="113"/>
      <c r="K541" s="113"/>
      <c r="L541" s="113"/>
      <c r="M541" s="133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113"/>
      <c r="I542" s="113"/>
      <c r="J542" s="113"/>
      <c r="K542" s="113"/>
      <c r="L542" s="113"/>
      <c r="M542" s="133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113"/>
      <c r="I543" s="113"/>
      <c r="J543" s="113"/>
      <c r="K543" s="113"/>
      <c r="L543" s="113"/>
      <c r="M543" s="133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" si="120">SUM(F545:F555)</f>
        <v>0</v>
      </c>
      <c r="G544" s="17">
        <f t="shared" ref="G544:M544" si="121">SUM(G545:G555)</f>
        <v>0</v>
      </c>
      <c r="H544" s="111">
        <f t="shared" si="121"/>
        <v>0</v>
      </c>
      <c r="I544" s="111">
        <f t="shared" si="121"/>
        <v>0</v>
      </c>
      <c r="J544" s="111">
        <f t="shared" si="121"/>
        <v>0</v>
      </c>
      <c r="K544" s="111">
        <f t="shared" si="121"/>
        <v>0</v>
      </c>
      <c r="L544" s="111">
        <f t="shared" si="121"/>
        <v>0</v>
      </c>
      <c r="M544" s="112">
        <f t="shared" si="121"/>
        <v>0</v>
      </c>
    </row>
    <row r="545" spans="1:13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113"/>
      <c r="I545" s="113"/>
      <c r="J545" s="113"/>
      <c r="K545" s="113"/>
      <c r="L545" s="113"/>
      <c r="M545" s="133"/>
    </row>
    <row r="546" spans="1:13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113"/>
      <c r="I546" s="113"/>
      <c r="J546" s="113"/>
      <c r="K546" s="113"/>
      <c r="L546" s="113"/>
      <c r="M546" s="133"/>
    </row>
    <row r="547" spans="1:13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113"/>
      <c r="I547" s="113"/>
      <c r="J547" s="113"/>
      <c r="K547" s="113"/>
      <c r="L547" s="113"/>
      <c r="M547" s="133"/>
    </row>
    <row r="548" spans="1:13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113"/>
      <c r="I548" s="113"/>
      <c r="J548" s="113"/>
      <c r="K548" s="113"/>
      <c r="L548" s="113"/>
      <c r="M548" s="133"/>
    </row>
    <row r="549" spans="1:13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113"/>
      <c r="I549" s="113"/>
      <c r="J549" s="113"/>
      <c r="K549" s="113"/>
      <c r="L549" s="113"/>
      <c r="M549" s="133"/>
    </row>
    <row r="550" spans="1:13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113"/>
      <c r="I550" s="113"/>
      <c r="J550" s="113"/>
      <c r="K550" s="113"/>
      <c r="L550" s="113"/>
      <c r="M550" s="133"/>
    </row>
    <row r="551" spans="1:13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113"/>
      <c r="I551" s="113"/>
      <c r="J551" s="113"/>
      <c r="K551" s="113"/>
      <c r="L551" s="113"/>
      <c r="M551" s="133"/>
    </row>
    <row r="552" spans="1:13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113"/>
      <c r="I552" s="113"/>
      <c r="J552" s="113"/>
      <c r="K552" s="113"/>
      <c r="L552" s="113"/>
      <c r="M552" s="133"/>
    </row>
    <row r="553" spans="1:13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113"/>
      <c r="I553" s="113"/>
      <c r="J553" s="113"/>
      <c r="K553" s="113"/>
      <c r="L553" s="113"/>
      <c r="M553" s="133"/>
    </row>
    <row r="554" spans="1:13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113"/>
      <c r="I554" s="113"/>
      <c r="J554" s="113"/>
      <c r="K554" s="113"/>
      <c r="L554" s="113"/>
      <c r="M554" s="133"/>
    </row>
    <row r="555" spans="1:13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113"/>
      <c r="I555" s="113"/>
      <c r="J555" s="113"/>
      <c r="K555" s="113"/>
      <c r="L555" s="113"/>
      <c r="M555" s="133"/>
    </row>
    <row r="556" spans="1:13" ht="15.75" x14ac:dyDescent="0.25">
      <c r="A556" s="181"/>
      <c r="B556" s="86"/>
      <c r="C556" s="87"/>
      <c r="D556" s="85"/>
      <c r="E556" s="33"/>
      <c r="F556" s="22"/>
      <c r="G556" s="23"/>
      <c r="H556" s="113"/>
      <c r="I556" s="113"/>
      <c r="J556" s="113"/>
      <c r="K556" s="113"/>
      <c r="L556" s="113"/>
      <c r="M556" s="133"/>
    </row>
    <row r="557" spans="1:13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" si="122">SUM(F558:F559)</f>
        <v>0</v>
      </c>
      <c r="G557" s="17">
        <f t="shared" ref="G557:M557" si="123">SUM(G558:G559)</f>
        <v>0</v>
      </c>
      <c r="H557" s="111">
        <f t="shared" si="123"/>
        <v>0</v>
      </c>
      <c r="I557" s="111">
        <f t="shared" si="123"/>
        <v>0</v>
      </c>
      <c r="J557" s="111">
        <f t="shared" si="123"/>
        <v>0</v>
      </c>
      <c r="K557" s="111">
        <f t="shared" si="123"/>
        <v>0</v>
      </c>
      <c r="L557" s="111">
        <f t="shared" si="123"/>
        <v>0</v>
      </c>
      <c r="M557" s="112">
        <f t="shared" si="123"/>
        <v>0</v>
      </c>
    </row>
    <row r="558" spans="1:13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113"/>
      <c r="I558" s="113"/>
      <c r="J558" s="113"/>
      <c r="K558" s="113"/>
      <c r="L558" s="113"/>
      <c r="M558" s="24"/>
    </row>
    <row r="559" spans="1:13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113"/>
      <c r="I559" s="113"/>
      <c r="J559" s="113"/>
      <c r="K559" s="113"/>
      <c r="L559" s="113"/>
      <c r="M559" s="24"/>
    </row>
    <row r="560" spans="1:13" ht="15.75" x14ac:dyDescent="0.25">
      <c r="A560" s="61"/>
      <c r="B560" s="14"/>
      <c r="C560" s="14"/>
      <c r="D560" s="14"/>
      <c r="E560" s="33"/>
      <c r="F560" s="22"/>
      <c r="G560" s="23"/>
      <c r="H560" s="113"/>
      <c r="I560" s="113"/>
      <c r="J560" s="113"/>
      <c r="K560" s="113"/>
      <c r="L560" s="113"/>
      <c r="M560" s="133"/>
    </row>
    <row r="561" spans="1:13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" si="124">SUM(F562:F566)</f>
        <v>0</v>
      </c>
      <c r="G561" s="17">
        <f t="shared" ref="G561:M561" si="125">SUM(G562:G566)</f>
        <v>0</v>
      </c>
      <c r="H561" s="111">
        <f t="shared" si="125"/>
        <v>0</v>
      </c>
      <c r="I561" s="111">
        <f t="shared" si="125"/>
        <v>0</v>
      </c>
      <c r="J561" s="111">
        <f t="shared" si="125"/>
        <v>0</v>
      </c>
      <c r="K561" s="111">
        <f t="shared" si="125"/>
        <v>0</v>
      </c>
      <c r="L561" s="111">
        <f t="shared" si="125"/>
        <v>0</v>
      </c>
      <c r="M561" s="112">
        <f t="shared" si="125"/>
        <v>0</v>
      </c>
    </row>
    <row r="562" spans="1:13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113"/>
      <c r="I562" s="113"/>
      <c r="J562" s="113"/>
      <c r="K562" s="113"/>
      <c r="L562" s="113"/>
      <c r="M562" s="133"/>
    </row>
    <row r="563" spans="1:13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113"/>
      <c r="I563" s="113"/>
      <c r="J563" s="113"/>
      <c r="K563" s="113"/>
      <c r="L563" s="113"/>
      <c r="M563" s="133"/>
    </row>
    <row r="564" spans="1:13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113"/>
      <c r="I564" s="113"/>
      <c r="J564" s="113"/>
      <c r="K564" s="113"/>
      <c r="L564" s="113"/>
      <c r="M564" s="133"/>
    </row>
    <row r="565" spans="1:13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113"/>
      <c r="I565" s="113"/>
      <c r="J565" s="113"/>
      <c r="K565" s="113"/>
      <c r="L565" s="113"/>
      <c r="M565" s="133"/>
    </row>
    <row r="566" spans="1:13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113"/>
      <c r="I566" s="113"/>
      <c r="J566" s="113"/>
      <c r="K566" s="113"/>
      <c r="L566" s="113"/>
      <c r="M566" s="133"/>
    </row>
    <row r="567" spans="1:13" ht="15.75" x14ac:dyDescent="0.25">
      <c r="A567" s="176"/>
      <c r="B567" s="14"/>
      <c r="C567" s="15"/>
      <c r="D567" s="14"/>
      <c r="E567" s="33"/>
      <c r="F567" s="22"/>
      <c r="G567" s="23"/>
      <c r="H567" s="113"/>
      <c r="I567" s="113"/>
      <c r="J567" s="113"/>
      <c r="K567" s="113"/>
      <c r="L567" s="113"/>
      <c r="M567" s="133"/>
    </row>
    <row r="568" spans="1:13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" si="126">SUM(F569:F574)</f>
        <v>0</v>
      </c>
      <c r="G568" s="17">
        <f t="shared" ref="G568:M568" si="127">SUM(G569:G574)</f>
        <v>0</v>
      </c>
      <c r="H568" s="111">
        <f t="shared" si="127"/>
        <v>0</v>
      </c>
      <c r="I568" s="111">
        <f t="shared" si="127"/>
        <v>0</v>
      </c>
      <c r="J568" s="111">
        <f t="shared" si="127"/>
        <v>0</v>
      </c>
      <c r="K568" s="111">
        <f t="shared" si="127"/>
        <v>0</v>
      </c>
      <c r="L568" s="111">
        <f t="shared" si="127"/>
        <v>0</v>
      </c>
      <c r="M568" s="112">
        <f t="shared" si="127"/>
        <v>0</v>
      </c>
    </row>
    <row r="569" spans="1:13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113"/>
      <c r="I569" s="113"/>
      <c r="J569" s="113"/>
      <c r="K569" s="113"/>
      <c r="L569" s="113"/>
      <c r="M569" s="24"/>
    </row>
    <row r="570" spans="1:13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113"/>
      <c r="I570" s="113"/>
      <c r="J570" s="113"/>
      <c r="K570" s="113"/>
      <c r="L570" s="113"/>
      <c r="M570" s="24"/>
    </row>
    <row r="571" spans="1:13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113"/>
      <c r="I571" s="113"/>
      <c r="J571" s="113"/>
      <c r="K571" s="113"/>
      <c r="L571" s="113"/>
      <c r="M571" s="24"/>
    </row>
    <row r="572" spans="1:13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113"/>
      <c r="I572" s="113"/>
      <c r="J572" s="113"/>
      <c r="K572" s="113"/>
      <c r="L572" s="113"/>
      <c r="M572" s="24"/>
    </row>
    <row r="573" spans="1:13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113"/>
      <c r="I573" s="113"/>
      <c r="J573" s="113"/>
      <c r="K573" s="113"/>
      <c r="L573" s="113"/>
      <c r="M573" s="24"/>
    </row>
    <row r="574" spans="1:13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113"/>
      <c r="I574" s="113"/>
      <c r="J574" s="113"/>
      <c r="K574" s="113"/>
      <c r="L574" s="113"/>
      <c r="M574" s="24"/>
    </row>
    <row r="575" spans="1:13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</row>
    <row r="576" spans="1:13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</row>
    <row r="577" spans="1:16" ht="29.25" customHeight="1" x14ac:dyDescent="0.2">
      <c r="A577" s="5">
        <v>11</v>
      </c>
      <c r="B577" s="195" t="s">
        <v>732</v>
      </c>
      <c r="C577" s="196"/>
      <c r="D577" s="197"/>
      <c r="E577" s="33"/>
      <c r="F577" s="212"/>
      <c r="G577" s="199"/>
      <c r="H577" s="199"/>
      <c r="I577" s="199"/>
      <c r="J577" s="199"/>
      <c r="K577" s="199"/>
      <c r="L577" s="199"/>
      <c r="M577" s="200"/>
    </row>
    <row r="578" spans="1:16" s="8" customFormat="1" ht="15.75" thickBot="1" x14ac:dyDescent="0.3">
      <c r="A578" s="174"/>
      <c r="B578" s="10"/>
      <c r="C578" s="10"/>
      <c r="D578" s="10"/>
      <c r="E578" s="33"/>
      <c r="F578" s="11" t="s">
        <v>910</v>
      </c>
      <c r="G578" s="12" t="s">
        <v>911</v>
      </c>
      <c r="H578" s="12" t="s">
        <v>966</v>
      </c>
      <c r="I578" s="12" t="s">
        <v>967</v>
      </c>
      <c r="J578" s="12" t="s">
        <v>964</v>
      </c>
      <c r="K578" s="12" t="s">
        <v>965</v>
      </c>
      <c r="L578" s="12" t="s">
        <v>912</v>
      </c>
      <c r="M578" s="13" t="s">
        <v>913</v>
      </c>
      <c r="N578" s="7"/>
      <c r="O578" s="7"/>
      <c r="P578" s="7"/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" si="128">SUM(F580:F586)</f>
        <v>0</v>
      </c>
      <c r="G579" s="17">
        <f t="shared" ref="G579:M579" si="129">SUM(G580:G586)</f>
        <v>0</v>
      </c>
      <c r="H579" s="111">
        <f t="shared" si="129"/>
        <v>0</v>
      </c>
      <c r="I579" s="111">
        <f t="shared" si="129"/>
        <v>0</v>
      </c>
      <c r="J579" s="111">
        <f t="shared" si="129"/>
        <v>0</v>
      </c>
      <c r="K579" s="111">
        <f t="shared" si="129"/>
        <v>0</v>
      </c>
      <c r="L579" s="111">
        <f t="shared" si="129"/>
        <v>0</v>
      </c>
      <c r="M579" s="112">
        <f t="shared" si="12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113"/>
      <c r="I580" s="113"/>
      <c r="J580" s="113"/>
      <c r="K580" s="113"/>
      <c r="L580" s="113"/>
      <c r="M580" s="133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113"/>
      <c r="I581" s="113"/>
      <c r="J581" s="113"/>
      <c r="K581" s="113"/>
      <c r="L581" s="113"/>
      <c r="M581" s="133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113"/>
      <c r="I582" s="113"/>
      <c r="J582" s="113"/>
      <c r="K582" s="113"/>
      <c r="L582" s="113"/>
      <c r="M582" s="133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113"/>
      <c r="I583" s="113"/>
      <c r="J583" s="113"/>
      <c r="K583" s="113"/>
      <c r="L583" s="113"/>
      <c r="M583" s="133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113"/>
      <c r="I584" s="113"/>
      <c r="J584" s="113"/>
      <c r="K584" s="113"/>
      <c r="L584" s="113"/>
      <c r="M584" s="133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113"/>
      <c r="I585" s="113"/>
      <c r="J585" s="113"/>
      <c r="K585" s="113"/>
      <c r="L585" s="113"/>
      <c r="M585" s="133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113"/>
      <c r="I586" s="113"/>
      <c r="J586" s="113"/>
      <c r="K586" s="113"/>
      <c r="L586" s="113"/>
      <c r="M586" s="133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113"/>
      <c r="I587" s="113"/>
      <c r="J587" s="113"/>
      <c r="K587" s="113"/>
      <c r="L587" s="113"/>
      <c r="M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" si="130">SUM(F589:F591)</f>
        <v>0</v>
      </c>
      <c r="G588" s="17">
        <f t="shared" ref="G588:M588" si="131">SUM(G589:G591)</f>
        <v>0</v>
      </c>
      <c r="H588" s="111">
        <f t="shared" si="131"/>
        <v>0</v>
      </c>
      <c r="I588" s="111">
        <f t="shared" si="131"/>
        <v>0</v>
      </c>
      <c r="J588" s="111">
        <f t="shared" si="131"/>
        <v>0</v>
      </c>
      <c r="K588" s="111">
        <f t="shared" si="131"/>
        <v>0</v>
      </c>
      <c r="L588" s="111">
        <f t="shared" si="131"/>
        <v>0</v>
      </c>
      <c r="M588" s="112">
        <f t="shared" si="131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113"/>
      <c r="I589" s="113"/>
      <c r="J589" s="113"/>
      <c r="K589" s="113"/>
      <c r="L589" s="113"/>
      <c r="M589" s="133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113"/>
      <c r="I590" s="113"/>
      <c r="J590" s="113"/>
      <c r="K590" s="113"/>
      <c r="L590" s="113"/>
      <c r="M590" s="133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113"/>
      <c r="I591" s="113"/>
      <c r="J591" s="113"/>
      <c r="K591" s="113"/>
      <c r="L591" s="113"/>
      <c r="M591" s="133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113"/>
      <c r="I592" s="113"/>
      <c r="J592" s="113"/>
      <c r="K592" s="113"/>
      <c r="L592" s="113"/>
      <c r="M592" s="133"/>
    </row>
    <row r="593" spans="1:13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11"/>
      <c r="I593" s="111"/>
      <c r="J593" s="111"/>
      <c r="K593" s="111"/>
      <c r="L593" s="111"/>
      <c r="M593" s="112"/>
    </row>
    <row r="594" spans="1:13" x14ac:dyDescent="0.2">
      <c r="A594" s="177"/>
      <c r="B594" s="33"/>
      <c r="C594" s="33"/>
      <c r="D594" s="33"/>
      <c r="E594" s="33"/>
      <c r="F594" s="81"/>
      <c r="G594" s="82"/>
      <c r="H594" s="137"/>
      <c r="I594" s="137"/>
      <c r="J594" s="137"/>
      <c r="K594" s="137"/>
      <c r="L594" s="137"/>
      <c r="M594" s="83"/>
    </row>
    <row r="595" spans="1:13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11"/>
      <c r="I595" s="111"/>
      <c r="J595" s="111"/>
      <c r="K595" s="111"/>
      <c r="L595" s="111"/>
      <c r="M595" s="112"/>
    </row>
    <row r="596" spans="1:13" ht="15.75" x14ac:dyDescent="0.25">
      <c r="A596" s="61"/>
      <c r="B596" s="14"/>
      <c r="C596" s="54"/>
      <c r="D596" s="14"/>
      <c r="E596" s="33"/>
      <c r="F596" s="22"/>
      <c r="G596" s="23"/>
      <c r="H596" s="113"/>
      <c r="I596" s="113"/>
      <c r="J596" s="113"/>
      <c r="K596" s="113"/>
      <c r="L596" s="113"/>
      <c r="M596" s="133"/>
    </row>
    <row r="597" spans="1:13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11"/>
      <c r="I597" s="111"/>
      <c r="J597" s="111"/>
      <c r="K597" s="111"/>
      <c r="L597" s="111"/>
      <c r="M597" s="112"/>
    </row>
    <row r="598" spans="1:13" x14ac:dyDescent="0.2">
      <c r="A598" s="177"/>
      <c r="B598" s="33"/>
      <c r="C598" s="33"/>
      <c r="D598" s="33"/>
      <c r="E598" s="33"/>
      <c r="F598" s="81"/>
      <c r="G598" s="82"/>
      <c r="H598" s="137"/>
      <c r="I598" s="137"/>
      <c r="J598" s="137"/>
      <c r="K598" s="137"/>
      <c r="L598" s="137"/>
      <c r="M598" s="83"/>
    </row>
    <row r="599" spans="1:13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" si="132">SUM(F600:F610)</f>
        <v>0</v>
      </c>
      <c r="G599" s="17">
        <f t="shared" ref="G599:M599" si="133">SUM(G600:G610)</f>
        <v>0</v>
      </c>
      <c r="H599" s="111">
        <f t="shared" si="133"/>
        <v>0</v>
      </c>
      <c r="I599" s="111">
        <f t="shared" si="133"/>
        <v>0</v>
      </c>
      <c r="J599" s="111">
        <f t="shared" si="133"/>
        <v>0</v>
      </c>
      <c r="K599" s="111">
        <f t="shared" si="133"/>
        <v>0</v>
      </c>
      <c r="L599" s="111">
        <f t="shared" si="133"/>
        <v>0</v>
      </c>
      <c r="M599" s="112">
        <f t="shared" si="133"/>
        <v>0</v>
      </c>
    </row>
    <row r="600" spans="1:13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113"/>
      <c r="I600" s="113"/>
      <c r="J600" s="113"/>
      <c r="K600" s="113"/>
      <c r="L600" s="113"/>
      <c r="M600" s="133"/>
    </row>
    <row r="601" spans="1:13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113"/>
      <c r="I601" s="113"/>
      <c r="J601" s="113"/>
      <c r="K601" s="113"/>
      <c r="L601" s="113"/>
      <c r="M601" s="133"/>
    </row>
    <row r="602" spans="1:13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113"/>
      <c r="I602" s="113"/>
      <c r="J602" s="113"/>
      <c r="K602" s="113"/>
      <c r="L602" s="113"/>
      <c r="M602" s="133"/>
    </row>
    <row r="603" spans="1:13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113"/>
      <c r="I603" s="113"/>
      <c r="J603" s="113"/>
      <c r="K603" s="113"/>
      <c r="L603" s="113"/>
      <c r="M603" s="133"/>
    </row>
    <row r="604" spans="1:13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113"/>
      <c r="I604" s="113"/>
      <c r="J604" s="113"/>
      <c r="K604" s="113"/>
      <c r="L604" s="113"/>
      <c r="M604" s="133"/>
    </row>
    <row r="605" spans="1:13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113"/>
      <c r="I605" s="113"/>
      <c r="J605" s="113"/>
      <c r="K605" s="113"/>
      <c r="L605" s="113"/>
      <c r="M605" s="133"/>
    </row>
    <row r="606" spans="1:13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113"/>
      <c r="I606" s="113"/>
      <c r="J606" s="113"/>
      <c r="K606" s="113"/>
      <c r="L606" s="113"/>
      <c r="M606" s="133"/>
    </row>
    <row r="607" spans="1:13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113"/>
      <c r="I607" s="113"/>
      <c r="J607" s="113"/>
      <c r="K607" s="113"/>
      <c r="L607" s="113"/>
      <c r="M607" s="133"/>
    </row>
    <row r="608" spans="1:13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113"/>
      <c r="I608" s="113"/>
      <c r="J608" s="113"/>
      <c r="K608" s="113"/>
      <c r="L608" s="113"/>
      <c r="M608" s="133"/>
    </row>
    <row r="609" spans="1:13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113"/>
      <c r="I609" s="113"/>
      <c r="J609" s="113"/>
      <c r="K609" s="113"/>
      <c r="L609" s="113"/>
      <c r="M609" s="133"/>
    </row>
    <row r="610" spans="1:13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113"/>
      <c r="I610" s="113"/>
      <c r="J610" s="113"/>
      <c r="K610" s="113"/>
      <c r="L610" s="113"/>
      <c r="M610" s="133"/>
    </row>
    <row r="611" spans="1:13" ht="15.75" x14ac:dyDescent="0.25">
      <c r="A611" s="176"/>
      <c r="B611" s="14"/>
      <c r="C611" s="15"/>
      <c r="D611" s="14"/>
      <c r="E611" s="33"/>
      <c r="F611" s="22"/>
      <c r="G611" s="23"/>
      <c r="H611" s="113"/>
      <c r="I611" s="113"/>
      <c r="J611" s="113"/>
      <c r="K611" s="113"/>
      <c r="L611" s="113"/>
      <c r="M611" s="133"/>
    </row>
    <row r="612" spans="1:13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" si="134">SUM(F613:F623)</f>
        <v>0</v>
      </c>
      <c r="G612" s="17">
        <f t="shared" ref="G612:M612" si="135">SUM(G613:G623)</f>
        <v>0</v>
      </c>
      <c r="H612" s="111">
        <f t="shared" si="135"/>
        <v>0</v>
      </c>
      <c r="I612" s="111">
        <f t="shared" si="135"/>
        <v>0</v>
      </c>
      <c r="J612" s="111">
        <f t="shared" si="135"/>
        <v>0</v>
      </c>
      <c r="K612" s="111">
        <f t="shared" si="135"/>
        <v>0</v>
      </c>
      <c r="L612" s="111">
        <f t="shared" si="135"/>
        <v>0</v>
      </c>
      <c r="M612" s="112">
        <f t="shared" si="135"/>
        <v>0</v>
      </c>
    </row>
    <row r="613" spans="1:13" ht="15.75" x14ac:dyDescent="0.25">
      <c r="A613" s="61" t="s">
        <v>855</v>
      </c>
      <c r="B613" s="14"/>
      <c r="C613" s="15"/>
      <c r="D613" s="14" t="s">
        <v>760</v>
      </c>
      <c r="E613" s="33"/>
      <c r="F613" s="115"/>
      <c r="G613" s="116"/>
      <c r="H613" s="117"/>
      <c r="I613" s="117"/>
      <c r="J613" s="117"/>
      <c r="K613" s="117"/>
      <c r="L613" s="117"/>
      <c r="M613" s="138"/>
    </row>
    <row r="614" spans="1:13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113"/>
      <c r="I614" s="113"/>
      <c r="J614" s="113"/>
      <c r="K614" s="113"/>
      <c r="L614" s="113"/>
      <c r="M614" s="133"/>
    </row>
    <row r="615" spans="1:13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113"/>
      <c r="I615" s="113"/>
      <c r="J615" s="113"/>
      <c r="K615" s="113"/>
      <c r="L615" s="113"/>
      <c r="M615" s="133"/>
    </row>
    <row r="616" spans="1:13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113"/>
      <c r="I616" s="113"/>
      <c r="J616" s="113"/>
      <c r="K616" s="113"/>
      <c r="L616" s="113"/>
      <c r="M616" s="133"/>
    </row>
    <row r="617" spans="1:13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113"/>
      <c r="I617" s="113"/>
      <c r="J617" s="113"/>
      <c r="K617" s="113"/>
      <c r="L617" s="113"/>
      <c r="M617" s="133"/>
    </row>
    <row r="618" spans="1:13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113"/>
      <c r="I618" s="113"/>
      <c r="J618" s="113"/>
      <c r="K618" s="113"/>
      <c r="L618" s="113"/>
      <c r="M618" s="133"/>
    </row>
    <row r="619" spans="1:13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113"/>
      <c r="I619" s="113"/>
      <c r="J619" s="113"/>
      <c r="K619" s="113"/>
      <c r="L619" s="113"/>
      <c r="M619" s="133"/>
    </row>
    <row r="620" spans="1:13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113"/>
      <c r="I620" s="113"/>
      <c r="J620" s="113"/>
      <c r="K620" s="113"/>
      <c r="L620" s="113"/>
      <c r="M620" s="133"/>
    </row>
    <row r="621" spans="1:13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113"/>
      <c r="I621" s="113"/>
      <c r="J621" s="113"/>
      <c r="K621" s="113"/>
      <c r="L621" s="113"/>
      <c r="M621" s="133"/>
    </row>
    <row r="622" spans="1:13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113"/>
      <c r="I622" s="113"/>
      <c r="J622" s="113"/>
      <c r="K622" s="113"/>
      <c r="L622" s="113"/>
      <c r="M622" s="133"/>
    </row>
    <row r="623" spans="1:13" ht="16.5" thickBot="1" x14ac:dyDescent="0.3">
      <c r="A623" s="61" t="s">
        <v>865</v>
      </c>
      <c r="B623" s="14"/>
      <c r="C623" s="15"/>
      <c r="D623" s="14" t="s">
        <v>756</v>
      </c>
      <c r="E623" s="9"/>
      <c r="F623" s="22"/>
      <c r="G623" s="23"/>
      <c r="H623" s="113"/>
      <c r="I623" s="113"/>
      <c r="J623" s="113"/>
      <c r="K623" s="113"/>
      <c r="L623" s="113"/>
      <c r="M623" s="133"/>
    </row>
    <row r="624" spans="1:13" ht="15.75" x14ac:dyDescent="0.25">
      <c r="A624" s="181"/>
      <c r="B624" s="86"/>
      <c r="C624" s="87"/>
      <c r="D624" s="85"/>
      <c r="E624" s="9"/>
      <c r="F624" s="68"/>
      <c r="G624" s="68"/>
      <c r="H624" s="68"/>
      <c r="I624" s="68"/>
      <c r="J624" s="68"/>
      <c r="K624" s="68"/>
      <c r="L624" s="68"/>
      <c r="M624" s="139"/>
    </row>
    <row r="625" spans="1:16" ht="16.5" thickBot="1" x14ac:dyDescent="0.3">
      <c r="A625" s="181"/>
      <c r="B625" s="86"/>
      <c r="C625" s="87"/>
      <c r="D625" s="85"/>
      <c r="E625" s="9"/>
      <c r="F625" s="69"/>
      <c r="G625" s="69"/>
      <c r="H625" s="69"/>
      <c r="I625" s="69"/>
      <c r="J625" s="69"/>
      <c r="K625" s="69"/>
      <c r="L625" s="69"/>
      <c r="M625" s="140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9"/>
      <c r="F626" s="212"/>
      <c r="G626" s="199"/>
      <c r="H626" s="199"/>
      <c r="I626" s="199"/>
      <c r="J626" s="199"/>
      <c r="K626" s="199"/>
      <c r="L626" s="199"/>
      <c r="M626" s="200"/>
    </row>
    <row r="627" spans="1:16" s="8" customFormat="1" ht="15.75" thickBot="1" x14ac:dyDescent="0.3">
      <c r="A627" s="174"/>
      <c r="B627" s="10"/>
      <c r="C627" s="10"/>
      <c r="D627" s="10"/>
      <c r="E627" s="9"/>
      <c r="F627" s="11" t="s">
        <v>910</v>
      </c>
      <c r="G627" s="12" t="s">
        <v>911</v>
      </c>
      <c r="H627" s="12" t="s">
        <v>966</v>
      </c>
      <c r="I627" s="12" t="s">
        <v>967</v>
      </c>
      <c r="J627" s="12" t="s">
        <v>964</v>
      </c>
      <c r="K627" s="12" t="s">
        <v>965</v>
      </c>
      <c r="L627" s="12" t="s">
        <v>912</v>
      </c>
      <c r="M627" s="13" t="s">
        <v>913</v>
      </c>
      <c r="N627" s="7"/>
      <c r="O627" s="7"/>
      <c r="P627" s="7"/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" si="136">SUM(F629:F633)</f>
        <v>0</v>
      </c>
      <c r="G628" s="17">
        <f t="shared" ref="G628:M628" si="137">SUM(G629:G633)</f>
        <v>0</v>
      </c>
      <c r="H628" s="111">
        <f t="shared" si="137"/>
        <v>0</v>
      </c>
      <c r="I628" s="111">
        <f t="shared" si="137"/>
        <v>0</v>
      </c>
      <c r="J628" s="111">
        <f t="shared" si="137"/>
        <v>0</v>
      </c>
      <c r="K628" s="111">
        <f t="shared" si="137"/>
        <v>0</v>
      </c>
      <c r="L628" s="111">
        <f t="shared" si="137"/>
        <v>0</v>
      </c>
      <c r="M628" s="112">
        <f t="shared" si="137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113"/>
      <c r="I629" s="113"/>
      <c r="J629" s="113"/>
      <c r="K629" s="113"/>
      <c r="L629" s="113"/>
      <c r="M629" s="133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113"/>
      <c r="I630" s="113"/>
      <c r="J630" s="113"/>
      <c r="K630" s="113"/>
      <c r="L630" s="113"/>
      <c r="M630" s="133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113"/>
      <c r="I631" s="113"/>
      <c r="J631" s="113"/>
      <c r="K631" s="113"/>
      <c r="L631" s="113"/>
      <c r="M631" s="133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113"/>
      <c r="I632" s="113"/>
      <c r="J632" s="113"/>
      <c r="K632" s="113"/>
      <c r="L632" s="113"/>
      <c r="M632" s="133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113"/>
      <c r="I633" s="113"/>
      <c r="J633" s="113"/>
      <c r="K633" s="113"/>
      <c r="L633" s="113"/>
      <c r="M633" s="133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113"/>
      <c r="I634" s="113"/>
      <c r="J634" s="113"/>
      <c r="K634" s="113"/>
      <c r="L634" s="113"/>
      <c r="M634" s="133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" si="138">SUM(F636:F640)</f>
        <v>0</v>
      </c>
      <c r="G635" s="17">
        <f t="shared" ref="G635:M635" si="139">SUM(G636:G640)</f>
        <v>0</v>
      </c>
      <c r="H635" s="111">
        <f t="shared" si="139"/>
        <v>0</v>
      </c>
      <c r="I635" s="111">
        <f t="shared" si="139"/>
        <v>0</v>
      </c>
      <c r="J635" s="111">
        <f t="shared" si="139"/>
        <v>0</v>
      </c>
      <c r="K635" s="111">
        <f t="shared" si="139"/>
        <v>0</v>
      </c>
      <c r="L635" s="111">
        <f t="shared" si="139"/>
        <v>0</v>
      </c>
      <c r="M635" s="112">
        <f t="shared" si="139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115"/>
      <c r="G636" s="116"/>
      <c r="H636" s="117"/>
      <c r="I636" s="117"/>
      <c r="J636" s="117"/>
      <c r="K636" s="117"/>
      <c r="L636" s="117"/>
      <c r="M636" s="138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113"/>
      <c r="I637" s="113"/>
      <c r="J637" s="113"/>
      <c r="K637" s="113"/>
      <c r="L637" s="113"/>
      <c r="M637" s="133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113"/>
      <c r="I638" s="113"/>
      <c r="J638" s="113"/>
      <c r="K638" s="113"/>
      <c r="L638" s="113"/>
      <c r="M638" s="133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113"/>
      <c r="I639" s="113"/>
      <c r="J639" s="113"/>
      <c r="K639" s="113"/>
      <c r="L639" s="113"/>
      <c r="M639" s="133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113"/>
      <c r="I640" s="113"/>
      <c r="J640" s="113"/>
      <c r="K640" s="113"/>
      <c r="L640" s="113"/>
      <c r="M640" s="133"/>
    </row>
    <row r="641" spans="1:15" ht="15.75" x14ac:dyDescent="0.25">
      <c r="A641" s="61"/>
      <c r="B641" s="14"/>
      <c r="C641" s="15"/>
      <c r="D641" s="14"/>
      <c r="E641" s="33"/>
      <c r="F641" s="22"/>
      <c r="G641" s="23"/>
      <c r="H641" s="113"/>
      <c r="I641" s="113"/>
      <c r="J641" s="113"/>
      <c r="K641" s="113"/>
      <c r="L641" s="113"/>
      <c r="M641" s="133"/>
    </row>
    <row r="642" spans="1:15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" si="140">SUM(F643:F647)</f>
        <v>0</v>
      </c>
      <c r="G642" s="17">
        <f t="shared" ref="G642:M642" si="141">SUM(G643:G647)</f>
        <v>0</v>
      </c>
      <c r="H642" s="111">
        <f t="shared" si="141"/>
        <v>0</v>
      </c>
      <c r="I642" s="111">
        <f t="shared" si="141"/>
        <v>0</v>
      </c>
      <c r="J642" s="111">
        <f t="shared" si="141"/>
        <v>0</v>
      </c>
      <c r="K642" s="111">
        <f t="shared" si="141"/>
        <v>0</v>
      </c>
      <c r="L642" s="111">
        <f t="shared" si="141"/>
        <v>0</v>
      </c>
      <c r="M642" s="112">
        <f t="shared" si="141"/>
        <v>0</v>
      </c>
    </row>
    <row r="643" spans="1:15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113"/>
      <c r="I643" s="113"/>
      <c r="J643" s="113"/>
      <c r="K643" s="113"/>
      <c r="L643" s="113"/>
      <c r="M643" s="133"/>
    </row>
    <row r="644" spans="1:15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113"/>
      <c r="I644" s="113"/>
      <c r="J644" s="113"/>
      <c r="K644" s="113"/>
      <c r="L644" s="113"/>
      <c r="M644" s="133"/>
    </row>
    <row r="645" spans="1:15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113"/>
      <c r="I645" s="113"/>
      <c r="J645" s="113"/>
      <c r="K645" s="113"/>
      <c r="L645" s="113"/>
      <c r="M645" s="133"/>
    </row>
    <row r="646" spans="1:15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113"/>
      <c r="I646" s="113"/>
      <c r="J646" s="113"/>
      <c r="K646" s="113"/>
      <c r="L646" s="113"/>
      <c r="M646" s="133"/>
    </row>
    <row r="647" spans="1:15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113"/>
      <c r="I647" s="113"/>
      <c r="J647" s="113"/>
      <c r="K647" s="113"/>
      <c r="L647" s="113"/>
      <c r="M647" s="133"/>
    </row>
    <row r="648" spans="1:15" ht="15.75" x14ac:dyDescent="0.25">
      <c r="A648" s="61"/>
      <c r="B648" s="14"/>
      <c r="C648" s="15"/>
      <c r="D648" s="14"/>
      <c r="E648" s="33"/>
      <c r="F648" s="22"/>
      <c r="G648" s="23"/>
      <c r="H648" s="113"/>
      <c r="I648" s="113"/>
      <c r="J648" s="113"/>
      <c r="K648" s="113"/>
      <c r="L648" s="113"/>
      <c r="M648" s="133"/>
    </row>
    <row r="649" spans="1:15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11"/>
      <c r="I649" s="111"/>
      <c r="J649" s="111"/>
      <c r="K649" s="111"/>
      <c r="L649" s="111"/>
      <c r="M649" s="112"/>
    </row>
    <row r="650" spans="1:15" ht="15.75" x14ac:dyDescent="0.25">
      <c r="A650" s="61"/>
      <c r="B650" s="14"/>
      <c r="C650" s="15"/>
      <c r="D650" s="14"/>
      <c r="E650" s="33"/>
      <c r="F650" s="22"/>
      <c r="G650" s="23"/>
      <c r="H650" s="113"/>
      <c r="I650" s="113"/>
      <c r="J650" s="113"/>
      <c r="K650" s="113"/>
      <c r="L650" s="113"/>
      <c r="M650" s="133"/>
    </row>
    <row r="651" spans="1:15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11"/>
      <c r="I651" s="111"/>
      <c r="J651" s="111"/>
      <c r="K651" s="111"/>
      <c r="L651" s="111"/>
      <c r="M651" s="112"/>
    </row>
    <row r="652" spans="1:15" ht="15.75" x14ac:dyDescent="0.25">
      <c r="A652" s="61"/>
      <c r="B652" s="14"/>
      <c r="C652" s="15"/>
      <c r="D652" s="14"/>
      <c r="E652" s="33"/>
      <c r="F652" s="74"/>
      <c r="G652" s="75"/>
      <c r="H652" s="135"/>
      <c r="I652" s="135"/>
      <c r="J652" s="135"/>
      <c r="K652" s="135"/>
      <c r="L652" s="135"/>
      <c r="M652" s="141"/>
    </row>
    <row r="653" spans="1:15" ht="19.5" thickBot="1" x14ac:dyDescent="0.35">
      <c r="A653" s="61"/>
      <c r="B653" s="25" t="s">
        <v>894</v>
      </c>
      <c r="C653" s="14"/>
      <c r="D653" s="14"/>
      <c r="E653" s="33"/>
      <c r="F653" s="142">
        <f t="shared" ref="F653" si="142">SUM(F649,F651,F642,F635,F628,F612,F599,F595,F593,F588,F579,F568,F561,F557,F544,F531,F597)</f>
        <v>0</v>
      </c>
      <c r="G653" s="143">
        <f t="shared" ref="G653:M653" si="143">SUM(G649,G651,G642,G635,G628,G612,G599,G595,G593,G588,G579,G568,G561,G557,G544,G531,G597)</f>
        <v>0</v>
      </c>
      <c r="H653" s="144">
        <f t="shared" si="143"/>
        <v>0</v>
      </c>
      <c r="I653" s="144">
        <f t="shared" si="143"/>
        <v>0</v>
      </c>
      <c r="J653" s="144">
        <f t="shared" si="143"/>
        <v>0</v>
      </c>
      <c r="K653" s="144">
        <f t="shared" si="143"/>
        <v>0</v>
      </c>
      <c r="L653" s="144">
        <f t="shared" si="143"/>
        <v>0</v>
      </c>
      <c r="M653" s="145">
        <f t="shared" si="143"/>
        <v>0</v>
      </c>
      <c r="N653" s="29"/>
      <c r="O653" s="29"/>
    </row>
    <row r="654" spans="1:15" ht="15" x14ac:dyDescent="0.2">
      <c r="A654" s="182"/>
      <c r="B654" s="91"/>
      <c r="C654" s="91"/>
      <c r="D654" s="91"/>
      <c r="F654" s="191"/>
      <c r="G654" s="146"/>
      <c r="H654" s="146"/>
      <c r="I654" s="146"/>
      <c r="J654" s="146"/>
      <c r="K654" s="146"/>
      <c r="L654" s="146"/>
      <c r="M654" s="146"/>
    </row>
    <row r="655" spans="1:15" ht="15" x14ac:dyDescent="0.2">
      <c r="A655" s="183"/>
      <c r="B655" s="94"/>
      <c r="C655" s="91"/>
      <c r="D655" s="91"/>
      <c r="F655" s="192"/>
      <c r="G655" s="95"/>
      <c r="H655" s="95"/>
      <c r="I655" s="95"/>
      <c r="J655" s="95"/>
      <c r="K655" s="95"/>
      <c r="L655" s="95"/>
      <c r="M655" s="95"/>
    </row>
    <row r="656" spans="1:15" ht="15" x14ac:dyDescent="0.2">
      <c r="A656" s="182"/>
      <c r="B656" s="91"/>
      <c r="C656" s="91"/>
      <c r="D656" s="91"/>
      <c r="F656" s="192"/>
      <c r="G656" s="95"/>
      <c r="H656" s="95"/>
      <c r="I656" s="95"/>
      <c r="J656" s="95"/>
      <c r="K656" s="95"/>
      <c r="L656" s="95"/>
      <c r="M656" s="95"/>
    </row>
    <row r="657" spans="1:13" x14ac:dyDescent="0.2">
      <c r="A657" s="184"/>
      <c r="B657"/>
      <c r="C657"/>
      <c r="D657"/>
      <c r="E657"/>
      <c r="F657" s="193"/>
      <c r="G657" s="96"/>
      <c r="H657" s="96"/>
      <c r="I657" s="96"/>
      <c r="J657" s="96"/>
      <c r="K657" s="96"/>
      <c r="L657" s="96"/>
      <c r="M657" s="96"/>
    </row>
    <row r="658" spans="1:13" x14ac:dyDescent="0.2">
      <c r="A658" s="184"/>
      <c r="B658"/>
      <c r="C658"/>
      <c r="D658"/>
      <c r="E658"/>
      <c r="F658" s="193"/>
      <c r="G658" s="96"/>
      <c r="H658" s="96"/>
      <c r="I658" s="96"/>
      <c r="J658" s="96"/>
      <c r="K658" s="96"/>
      <c r="L658" s="96"/>
      <c r="M658" s="96"/>
    </row>
    <row r="659" spans="1:13" x14ac:dyDescent="0.2">
      <c r="A659" s="184"/>
      <c r="B659"/>
      <c r="C659"/>
      <c r="D659"/>
      <c r="E659"/>
      <c r="F659" s="193"/>
      <c r="G659" s="96"/>
      <c r="H659" s="96"/>
      <c r="I659" s="96"/>
      <c r="J659" s="96"/>
      <c r="K659" s="96"/>
      <c r="L659" s="96"/>
      <c r="M659" s="96"/>
    </row>
    <row r="660" spans="1:13" x14ac:dyDescent="0.2">
      <c r="A660" s="184"/>
      <c r="B660"/>
      <c r="C660"/>
      <c r="D660"/>
      <c r="E660"/>
      <c r="F660" s="193"/>
      <c r="G660" s="96"/>
      <c r="H660" s="96"/>
      <c r="I660" s="96"/>
      <c r="J660" s="96"/>
      <c r="K660" s="96"/>
      <c r="L660" s="96"/>
      <c r="M660" s="96"/>
    </row>
    <row r="661" spans="1:13" x14ac:dyDescent="0.2">
      <c r="A661" s="184"/>
      <c r="B661"/>
      <c r="C661"/>
      <c r="D661"/>
      <c r="E661"/>
      <c r="F661" s="193"/>
      <c r="G661" s="96"/>
      <c r="H661" s="96"/>
      <c r="I661" s="96"/>
      <c r="J661" s="96"/>
      <c r="K661" s="96"/>
      <c r="L661" s="96"/>
      <c r="M661" s="96"/>
    </row>
    <row r="662" spans="1:13" x14ac:dyDescent="0.2">
      <c r="A662" s="184"/>
      <c r="B662"/>
      <c r="C662"/>
      <c r="D662"/>
      <c r="E662"/>
      <c r="F662" s="193"/>
      <c r="G662" s="96"/>
      <c r="H662" s="96"/>
      <c r="I662" s="96"/>
      <c r="J662" s="96"/>
      <c r="K662" s="96"/>
      <c r="L662" s="96"/>
      <c r="M662" s="96"/>
    </row>
    <row r="663" spans="1:13" x14ac:dyDescent="0.2">
      <c r="A663" s="184"/>
      <c r="B663"/>
      <c r="C663"/>
      <c r="D663"/>
      <c r="E663"/>
      <c r="F663" s="193"/>
      <c r="G663" s="96"/>
      <c r="H663" s="96"/>
      <c r="I663" s="96"/>
      <c r="J663" s="96"/>
      <c r="K663" s="96"/>
      <c r="L663" s="96"/>
      <c r="M663" s="96"/>
    </row>
    <row r="664" spans="1:13" x14ac:dyDescent="0.2">
      <c r="A664"/>
      <c r="B664"/>
      <c r="C664"/>
      <c r="D664"/>
      <c r="E664"/>
      <c r="F664" s="193"/>
      <c r="G664" s="96"/>
      <c r="H664" s="96"/>
      <c r="I664" s="96"/>
      <c r="J664" s="96"/>
      <c r="K664" s="96"/>
      <c r="L664" s="96"/>
      <c r="M664" s="96"/>
    </row>
    <row r="665" spans="1:13" x14ac:dyDescent="0.2">
      <c r="A665"/>
      <c r="B665"/>
      <c r="C665"/>
      <c r="D665"/>
      <c r="E665"/>
      <c r="F665" s="193"/>
      <c r="G665" s="96"/>
      <c r="H665" s="96"/>
      <c r="I665" s="96"/>
      <c r="J665" s="96"/>
      <c r="K665" s="96"/>
      <c r="L665" s="96"/>
      <c r="M665" s="96"/>
    </row>
    <row r="666" spans="1:13" x14ac:dyDescent="0.2">
      <c r="A666"/>
      <c r="B666"/>
      <c r="C666"/>
      <c r="D666"/>
      <c r="E666"/>
      <c r="F666" s="193"/>
      <c r="G666" s="96"/>
      <c r="H666" s="96"/>
      <c r="I666" s="96"/>
      <c r="J666" s="96"/>
      <c r="K666" s="96"/>
      <c r="L666" s="96"/>
      <c r="M666" s="96"/>
    </row>
    <row r="667" spans="1:13" x14ac:dyDescent="0.2">
      <c r="A667"/>
      <c r="B667"/>
      <c r="C667"/>
      <c r="D667"/>
      <c r="E667"/>
      <c r="F667" s="193"/>
      <c r="G667" s="96"/>
      <c r="H667" s="96"/>
      <c r="I667" s="96"/>
      <c r="J667" s="96"/>
      <c r="K667" s="96"/>
      <c r="L667" s="96"/>
      <c r="M667" s="96"/>
    </row>
    <row r="668" spans="1:13" x14ac:dyDescent="0.2">
      <c r="A668"/>
      <c r="B668"/>
      <c r="C668"/>
      <c r="D668"/>
      <c r="E668"/>
      <c r="F668" s="193"/>
      <c r="G668" s="96"/>
      <c r="H668" s="96"/>
      <c r="I668" s="96"/>
      <c r="J668" s="96"/>
      <c r="K668" s="96"/>
      <c r="L668" s="96"/>
      <c r="M668" s="96"/>
    </row>
    <row r="669" spans="1:13" x14ac:dyDescent="0.2">
      <c r="A669"/>
      <c r="B669"/>
      <c r="C669"/>
      <c r="D669"/>
      <c r="E669"/>
      <c r="F669" s="193"/>
      <c r="G669" s="96"/>
      <c r="H669" s="96"/>
      <c r="I669" s="96"/>
      <c r="J669" s="96"/>
      <c r="K669" s="96"/>
      <c r="L669" s="96"/>
      <c r="M669" s="96"/>
    </row>
    <row r="670" spans="1:13" x14ac:dyDescent="0.2">
      <c r="A670"/>
      <c r="B670"/>
      <c r="C670"/>
      <c r="D670"/>
      <c r="E670"/>
      <c r="F670" s="193"/>
      <c r="G670" s="96"/>
      <c r="H670" s="96"/>
      <c r="I670" s="96"/>
      <c r="J670" s="96"/>
      <c r="K670" s="96"/>
      <c r="L670" s="96"/>
      <c r="M670" s="96"/>
    </row>
    <row r="671" spans="1:13" x14ac:dyDescent="0.2">
      <c r="A671"/>
      <c r="B671"/>
      <c r="C671"/>
      <c r="D671"/>
      <c r="E671"/>
      <c r="F671" s="193"/>
      <c r="G671" s="96"/>
      <c r="H671" s="96"/>
      <c r="I671" s="96"/>
      <c r="J671" s="96"/>
      <c r="K671" s="96"/>
      <c r="L671" s="96"/>
      <c r="M671" s="96"/>
    </row>
    <row r="672" spans="1:13" x14ac:dyDescent="0.2">
      <c r="A672"/>
      <c r="B672"/>
      <c r="C672"/>
      <c r="D672"/>
      <c r="E672"/>
      <c r="F672" s="193"/>
      <c r="G672" s="96"/>
      <c r="H672" s="96"/>
      <c r="I672" s="96"/>
      <c r="J672" s="96"/>
      <c r="K672" s="96"/>
      <c r="L672" s="96"/>
      <c r="M672" s="96"/>
    </row>
    <row r="673" spans="1:13" x14ac:dyDescent="0.2">
      <c r="A673"/>
      <c r="B673"/>
      <c r="C673"/>
      <c r="D673"/>
      <c r="E673"/>
      <c r="F673" s="193"/>
      <c r="G673" s="96"/>
      <c r="H673" s="96"/>
      <c r="I673" s="96"/>
      <c r="J673" s="96"/>
      <c r="K673" s="96"/>
      <c r="L673" s="96"/>
      <c r="M673" s="96"/>
    </row>
    <row r="674" spans="1:13" x14ac:dyDescent="0.2">
      <c r="A674"/>
      <c r="B674"/>
      <c r="C674"/>
      <c r="D674"/>
      <c r="E674"/>
      <c r="F674" s="193"/>
      <c r="G674" s="96"/>
      <c r="H674" s="96"/>
      <c r="I674" s="96"/>
      <c r="J674" s="96"/>
      <c r="K674" s="96"/>
      <c r="L674" s="96"/>
      <c r="M674" s="96"/>
    </row>
    <row r="675" spans="1:13" x14ac:dyDescent="0.2">
      <c r="A675"/>
      <c r="B675"/>
      <c r="C675"/>
      <c r="D675"/>
      <c r="E675"/>
      <c r="F675" s="193"/>
      <c r="G675" s="96"/>
      <c r="H675" s="96"/>
      <c r="I675" s="96"/>
      <c r="J675" s="96"/>
      <c r="K675" s="96"/>
      <c r="L675" s="96"/>
      <c r="M675" s="96"/>
    </row>
    <row r="676" spans="1:13" x14ac:dyDescent="0.2">
      <c r="A676"/>
      <c r="B676"/>
      <c r="C676"/>
      <c r="D676"/>
      <c r="E676"/>
      <c r="F676" s="193"/>
      <c r="G676" s="96"/>
      <c r="H676" s="96"/>
      <c r="I676" s="96"/>
      <c r="J676" s="96"/>
      <c r="K676" s="96"/>
      <c r="L676" s="96"/>
      <c r="M676" s="96"/>
    </row>
    <row r="677" spans="1:13" x14ac:dyDescent="0.2">
      <c r="A677"/>
      <c r="B677"/>
      <c r="C677"/>
      <c r="D677"/>
      <c r="E677"/>
      <c r="F677" s="193"/>
      <c r="G677" s="96"/>
      <c r="H677" s="96"/>
      <c r="I677" s="96"/>
      <c r="J677" s="96"/>
      <c r="K677" s="96"/>
      <c r="L677" s="96"/>
      <c r="M677" s="96"/>
    </row>
    <row r="678" spans="1:13" x14ac:dyDescent="0.2">
      <c r="A678"/>
      <c r="B678"/>
      <c r="C678"/>
      <c r="D678"/>
      <c r="E678"/>
      <c r="F678" s="193"/>
      <c r="G678" s="96"/>
      <c r="H678" s="96"/>
      <c r="I678" s="96"/>
      <c r="J678" s="96"/>
      <c r="K678" s="96"/>
      <c r="L678" s="96"/>
      <c r="M678" s="96"/>
    </row>
    <row r="679" spans="1:13" x14ac:dyDescent="0.2">
      <c r="A679"/>
      <c r="B679"/>
      <c r="C679"/>
      <c r="D679"/>
      <c r="E679"/>
      <c r="F679" s="193"/>
      <c r="G679" s="96"/>
      <c r="H679" s="96"/>
      <c r="I679" s="96"/>
      <c r="J679" s="96"/>
      <c r="K679" s="96"/>
      <c r="L679" s="96"/>
      <c r="M679" s="96"/>
    </row>
    <row r="680" spans="1:13" x14ac:dyDescent="0.2">
      <c r="A680"/>
      <c r="B680"/>
      <c r="C680"/>
      <c r="D680"/>
      <c r="E680"/>
      <c r="F680" s="193"/>
      <c r="G680" s="96"/>
      <c r="H680" s="96"/>
      <c r="I680" s="96"/>
      <c r="J680" s="96"/>
      <c r="K680" s="96"/>
      <c r="L680" s="96"/>
      <c r="M680" s="96"/>
    </row>
    <row r="681" spans="1:13" x14ac:dyDescent="0.2">
      <c r="F681" s="192"/>
      <c r="G681" s="95"/>
      <c r="H681" s="95"/>
      <c r="I681" s="95"/>
      <c r="J681" s="95"/>
      <c r="K681" s="95"/>
      <c r="L681" s="95"/>
      <c r="M681" s="95"/>
    </row>
    <row r="682" spans="1:13" x14ac:dyDescent="0.2">
      <c r="F682" s="192"/>
      <c r="G682" s="95"/>
      <c r="H682" s="95"/>
      <c r="I682" s="95"/>
      <c r="J682" s="95"/>
      <c r="K682" s="95"/>
      <c r="L682" s="95"/>
      <c r="M682" s="95"/>
    </row>
  </sheetData>
  <mergeCells count="40">
    <mergeCell ref="B452:D452"/>
    <mergeCell ref="B495:D495"/>
    <mergeCell ref="B529:D529"/>
    <mergeCell ref="B577:D577"/>
    <mergeCell ref="B626:D626"/>
    <mergeCell ref="B2:D2"/>
    <mergeCell ref="B46:D46"/>
    <mergeCell ref="B73:D73"/>
    <mergeCell ref="B119:D119"/>
    <mergeCell ref="B153:D153"/>
    <mergeCell ref="B416:D416"/>
    <mergeCell ref="C75:D75"/>
    <mergeCell ref="C204:D204"/>
    <mergeCell ref="C248:D248"/>
    <mergeCell ref="C252:D252"/>
    <mergeCell ref="C257:D257"/>
    <mergeCell ref="B344:D344"/>
    <mergeCell ref="B377:D377"/>
    <mergeCell ref="B202:D202"/>
    <mergeCell ref="B241:D241"/>
    <mergeCell ref="B275:D275"/>
    <mergeCell ref="B311:D311"/>
    <mergeCell ref="C236:D236"/>
    <mergeCell ref="F46:M46"/>
    <mergeCell ref="F2:M2"/>
    <mergeCell ref="F73:M73"/>
    <mergeCell ref="F275:M275"/>
    <mergeCell ref="F241:M241"/>
    <mergeCell ref="F119:M119"/>
    <mergeCell ref="F153:M153"/>
    <mergeCell ref="F202:M202"/>
    <mergeCell ref="F626:M626"/>
    <mergeCell ref="F311:M311"/>
    <mergeCell ref="F495:M495"/>
    <mergeCell ref="F416:M416"/>
    <mergeCell ref="F577:M577"/>
    <mergeCell ref="F452:M452"/>
    <mergeCell ref="F344:M344"/>
    <mergeCell ref="F377:M377"/>
    <mergeCell ref="F529:M529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1997&amp;CTOTAL ESPAÑA</oddHeader>
    <oddFooter>&amp;L&amp;"Garamond,Normal"Sección III: Contaminantes Orgánicos Persistentes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1"/>
  <dimension ref="A1:P670"/>
  <sheetViews>
    <sheetView showGridLines="0" tabSelected="1" zoomScaleNormal="100" workbookViewId="0"/>
  </sheetViews>
  <sheetFormatPr baseColWidth="10" defaultRowHeight="12.75" x14ac:dyDescent="0.2"/>
  <cols>
    <col min="1" max="1" width="5.85546875" style="21" customWidth="1"/>
    <col min="2" max="2" width="58.5703125" style="21" customWidth="1"/>
    <col min="3" max="3" width="7.140625" style="21" customWidth="1"/>
    <col min="4" max="5" width="12.7109375" style="21" customWidth="1"/>
    <col min="6" max="6" width="15.85546875" style="21" bestFit="1" customWidth="1"/>
    <col min="7" max="8" width="16.140625" style="21" bestFit="1" customWidth="1"/>
    <col min="9" max="9" width="15" style="21" bestFit="1" customWidth="1"/>
    <col min="10" max="11" width="12.7109375" style="21" customWidth="1"/>
    <col min="12" max="12" width="14.140625" style="21" bestFit="1" customWidth="1"/>
    <col min="13" max="13" width="15.28515625" style="21" bestFit="1" customWidth="1"/>
    <col min="14" max="14" width="14.7109375" style="21" bestFit="1" customWidth="1"/>
    <col min="15" max="15" width="12.7109375" style="21" customWidth="1"/>
    <col min="16" max="16384" width="11.42578125" style="21"/>
  </cols>
  <sheetData>
    <row r="1" spans="1:15" s="4" customFormat="1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8" customFormat="1" ht="32.25" customHeight="1" x14ac:dyDescent="0.25">
      <c r="A2" s="147"/>
      <c r="B2" s="148" t="s">
        <v>914</v>
      </c>
      <c r="C2" s="149"/>
      <c r="D2" s="216" t="s">
        <v>1</v>
      </c>
      <c r="E2" s="217"/>
      <c r="F2" s="217"/>
      <c r="G2" s="217"/>
      <c r="H2" s="217"/>
      <c r="I2" s="217"/>
      <c r="J2" s="217"/>
      <c r="K2" s="217"/>
      <c r="L2" s="217"/>
      <c r="M2" s="217"/>
      <c r="N2" s="218"/>
      <c r="O2"/>
    </row>
    <row r="3" spans="1:15" s="8" customFormat="1" ht="15.75" thickBot="1" x14ac:dyDescent="0.3">
      <c r="A3" s="150"/>
      <c r="B3" s="151"/>
      <c r="C3" s="152"/>
      <c r="D3" s="153" t="s">
        <v>2</v>
      </c>
      <c r="E3" s="154" t="s">
        <v>3</v>
      </c>
      <c r="F3" s="154" t="s">
        <v>4</v>
      </c>
      <c r="G3" s="154" t="s">
        <v>5</v>
      </c>
      <c r="H3" s="154" t="s">
        <v>6</v>
      </c>
      <c r="I3" s="154" t="s">
        <v>7</v>
      </c>
      <c r="J3" s="154" t="s">
        <v>8</v>
      </c>
      <c r="K3" s="154" t="s">
        <v>9</v>
      </c>
      <c r="L3" s="154" t="s">
        <v>962</v>
      </c>
      <c r="M3" s="154" t="s">
        <v>961</v>
      </c>
      <c r="N3" s="155" t="s">
        <v>963</v>
      </c>
      <c r="O3"/>
    </row>
    <row r="4" spans="1:15" ht="31.5" customHeight="1" x14ac:dyDescent="0.2">
      <c r="A4" s="156" t="s">
        <v>915</v>
      </c>
      <c r="B4" s="157" t="s">
        <v>916</v>
      </c>
      <c r="C4" s="157"/>
      <c r="D4" s="158">
        <f>ACIDIFICADORES!F43</f>
        <v>1239334.1477970916</v>
      </c>
      <c r="E4" s="159">
        <f>ACIDIFICADORES!G43</f>
        <v>290824.34072398685</v>
      </c>
      <c r="F4" s="159">
        <f>ACIDIFICADORES!H43</f>
        <v>1887.4940023264157</v>
      </c>
      <c r="G4" s="159">
        <f>ACIDIFICADORES!I43</f>
        <v>1964.4902930672429</v>
      </c>
      <c r="H4" s="159">
        <f>ACIDIFICADORES!J43</f>
        <v>16729.233256594245</v>
      </c>
      <c r="I4" s="159">
        <f>ACIDIFICADORES!K43</f>
        <v>84765.160542291647</v>
      </c>
      <c r="J4" s="159">
        <f>ACIDIFICADORES!L43</f>
        <v>1517.69743718061</v>
      </c>
      <c r="K4" s="159">
        <f>ACIDIFICADORES!M43</f>
        <v>97.495522000000008</v>
      </c>
      <c r="L4" s="159">
        <f>ACIDIFICADORES!N43</f>
        <v>0</v>
      </c>
      <c r="M4" s="159">
        <f>ACIDIFICADORES!O43</f>
        <v>0</v>
      </c>
      <c r="N4" s="160">
        <f>ACIDIFICADORES!P43</f>
        <v>0</v>
      </c>
      <c r="O4"/>
    </row>
    <row r="5" spans="1:15" ht="31.5" customHeight="1" x14ac:dyDescent="0.2">
      <c r="A5" s="161" t="s">
        <v>917</v>
      </c>
      <c r="B5" s="162" t="s">
        <v>918</v>
      </c>
      <c r="C5" s="162"/>
      <c r="D5" s="163">
        <f>ACIDIFICADORES!F70</f>
        <v>26769.93564499999</v>
      </c>
      <c r="E5" s="164">
        <f>ACIDIFICADORES!G70</f>
        <v>40830.143831000009</v>
      </c>
      <c r="F5" s="164">
        <f>ACIDIFICADORES!H70</f>
        <v>43520.353489000001</v>
      </c>
      <c r="G5" s="164">
        <f>ACIDIFICADORES!I70</f>
        <v>31171.220828000001</v>
      </c>
      <c r="H5" s="164">
        <f>ACIDIFICADORES!J70</f>
        <v>381116.25344000012</v>
      </c>
      <c r="I5" s="164">
        <f>ACIDIFICADORES!K70</f>
        <v>21978.178579000003</v>
      </c>
      <c r="J5" s="164">
        <f>ACIDIFICADORES!L70</f>
        <v>452.53922599999999</v>
      </c>
      <c r="K5" s="164">
        <f>ACIDIFICADORES!M70</f>
        <v>5332.4220339999993</v>
      </c>
      <c r="L5" s="164">
        <f>ACIDIFICADORES!N70</f>
        <v>0</v>
      </c>
      <c r="M5" s="164">
        <f>ACIDIFICADORES!O70</f>
        <v>0</v>
      </c>
      <c r="N5" s="165">
        <f>ACIDIFICADORES!P70</f>
        <v>0</v>
      </c>
      <c r="O5"/>
    </row>
    <row r="6" spans="1:15" ht="31.5" customHeight="1" x14ac:dyDescent="0.2">
      <c r="A6" s="161" t="s">
        <v>919</v>
      </c>
      <c r="B6" s="162" t="s">
        <v>920</v>
      </c>
      <c r="C6" s="162"/>
      <c r="D6" s="163">
        <f>ACIDIFICADORES!F116</f>
        <v>239948.18000626768</v>
      </c>
      <c r="E6" s="164">
        <f>ACIDIFICADORES!G116</f>
        <v>153089.79874564626</v>
      </c>
      <c r="F6" s="164">
        <f>ACIDIFICADORES!H116</f>
        <v>19972.794910535853</v>
      </c>
      <c r="G6" s="164">
        <f>ACIDIFICADORES!I116</f>
        <v>14989.590269946948</v>
      </c>
      <c r="H6" s="164">
        <f>ACIDIFICADORES!J116</f>
        <v>156583.36420136405</v>
      </c>
      <c r="I6" s="164">
        <f>ACIDIFICADORES!K116</f>
        <v>50641.191336952776</v>
      </c>
      <c r="J6" s="164">
        <f>ACIDIFICADORES!L116</f>
        <v>545.62643582747899</v>
      </c>
      <c r="K6" s="164">
        <f>ACIDIFICADORES!M116</f>
        <v>1034.1488033413468</v>
      </c>
      <c r="L6" s="164">
        <f>ACIDIFICADORES!N116</f>
        <v>0</v>
      </c>
      <c r="M6" s="164">
        <f>ACIDIFICADORES!O116</f>
        <v>0</v>
      </c>
      <c r="N6" s="165">
        <f>ACIDIFICADORES!P116</f>
        <v>0</v>
      </c>
      <c r="O6"/>
    </row>
    <row r="7" spans="1:15" ht="30.75" customHeight="1" x14ac:dyDescent="0.2">
      <c r="A7" s="161" t="s">
        <v>921</v>
      </c>
      <c r="B7" s="162" t="s">
        <v>922</v>
      </c>
      <c r="C7" s="162"/>
      <c r="D7" s="163">
        <f>ACIDIFICADORES!F238</f>
        <v>64726.700079865244</v>
      </c>
      <c r="E7" s="164">
        <f>ACIDIFICADORES!G238</f>
        <v>9751.7791108223191</v>
      </c>
      <c r="F7" s="164">
        <f>ACIDIFICADORES!H238</f>
        <v>38732.570290433468</v>
      </c>
      <c r="G7" s="164">
        <f>ACIDIFICADORES!I238</f>
        <v>4445.8777150026453</v>
      </c>
      <c r="H7" s="164">
        <f>ACIDIFICADORES!J238</f>
        <v>160141.59161720396</v>
      </c>
      <c r="I7" s="164">
        <f>ACIDIFICADORES!K238</f>
        <v>22999.604757071898</v>
      </c>
      <c r="J7" s="164">
        <f>ACIDIFICADORES!L238</f>
        <v>8134.5272723283551</v>
      </c>
      <c r="K7" s="164">
        <f>ACIDIFICADORES!M238</f>
        <v>3241.6033361289287</v>
      </c>
      <c r="L7" s="164">
        <f>ACIDIFICADORES!N238</f>
        <v>0</v>
      </c>
      <c r="M7" s="164">
        <f>ACIDIFICADORES!O238</f>
        <v>6180888.3197799996</v>
      </c>
      <c r="N7" s="165">
        <f>ACIDIFICADORES!P238</f>
        <v>920915.0663404552</v>
      </c>
      <c r="O7"/>
    </row>
    <row r="8" spans="1:15" ht="31.5" customHeight="1" x14ac:dyDescent="0.2">
      <c r="A8" s="161" t="s">
        <v>923</v>
      </c>
      <c r="B8" s="162" t="s">
        <v>924</v>
      </c>
      <c r="C8" s="162"/>
      <c r="D8" s="163">
        <f>ACIDIFICADORES!F272</f>
        <v>0</v>
      </c>
      <c r="E8" s="164">
        <f>ACIDIFICADORES!G272</f>
        <v>0</v>
      </c>
      <c r="F8" s="164">
        <f>ACIDIFICADORES!H272</f>
        <v>45366.392675308045</v>
      </c>
      <c r="G8" s="164">
        <f>ACIDIFICADORES!I272</f>
        <v>52031.318447751117</v>
      </c>
      <c r="H8" s="164">
        <f>ACIDIFICADORES!J272</f>
        <v>0</v>
      </c>
      <c r="I8" s="164">
        <f>ACIDIFICADORES!K272</f>
        <v>29.452023070680241</v>
      </c>
      <c r="J8" s="164">
        <f>ACIDIFICADORES!L272</f>
        <v>0.31223147984086796</v>
      </c>
      <c r="K8" s="164">
        <f>ACIDIFICADORES!M272</f>
        <v>0</v>
      </c>
      <c r="L8" s="164">
        <f>ACIDIFICADORES!N272</f>
        <v>0</v>
      </c>
      <c r="M8" s="164">
        <f>ACIDIFICADORES!O272</f>
        <v>0</v>
      </c>
      <c r="N8" s="165">
        <f>ACIDIFICADORES!P272</f>
        <v>0</v>
      </c>
      <c r="O8"/>
    </row>
    <row r="9" spans="1:15" ht="31.5" customHeight="1" x14ac:dyDescent="0.2">
      <c r="A9" s="161" t="s">
        <v>925</v>
      </c>
      <c r="B9" s="162" t="s">
        <v>926</v>
      </c>
      <c r="C9" s="162"/>
      <c r="D9" s="163">
        <f>ACIDIFICADORES!F341</f>
        <v>6.8042319999999989</v>
      </c>
      <c r="E9" s="164">
        <f>ACIDIFICADORES!G341</f>
        <v>15.909197999999996</v>
      </c>
      <c r="F9" s="164">
        <f>ACIDIFICADORES!H341</f>
        <v>417090.54935400008</v>
      </c>
      <c r="G9" s="164">
        <f>ACIDIFICADORES!I341</f>
        <v>0</v>
      </c>
      <c r="H9" s="164">
        <f>ACIDIFICADORES!J341</f>
        <v>485.17564600000003</v>
      </c>
      <c r="I9" s="164">
        <f>ACIDIFICADORES!K341</f>
        <v>0</v>
      </c>
      <c r="J9" s="164">
        <f>ACIDIFICADORES!L341</f>
        <v>2557.7743409999998</v>
      </c>
      <c r="K9" s="164">
        <f>ACIDIFICADORES!M341</f>
        <v>110.742487</v>
      </c>
      <c r="L9" s="164">
        <f>ACIDIFICADORES!N341</f>
        <v>155959.95892949999</v>
      </c>
      <c r="M9" s="164">
        <f>ACIDIFICADORES!O341</f>
        <v>920076.63436549972</v>
      </c>
      <c r="N9" s="165">
        <f>ACIDIFICADORES!P341</f>
        <v>267.46267390000003</v>
      </c>
      <c r="O9"/>
    </row>
    <row r="10" spans="1:15" ht="31.5" customHeight="1" x14ac:dyDescent="0.2">
      <c r="A10" s="161" t="s">
        <v>927</v>
      </c>
      <c r="B10" s="162" t="s">
        <v>928</v>
      </c>
      <c r="C10" s="162"/>
      <c r="D10" s="163">
        <f>ACIDIFICADORES!F374</f>
        <v>21193.598396000001</v>
      </c>
      <c r="E10" s="164">
        <f>ACIDIFICADORES!G374</f>
        <v>520049.46493100002</v>
      </c>
      <c r="F10" s="164">
        <f>ACIDIFICADORES!H374</f>
        <v>243593.52483100005</v>
      </c>
      <c r="G10" s="164">
        <f>ACIDIFICADORES!I374</f>
        <v>13048.680541000002</v>
      </c>
      <c r="H10" s="164">
        <f>ACIDIFICADORES!J374</f>
        <v>1546135.8504899996</v>
      </c>
      <c r="I10" s="164">
        <f>ACIDIFICADORES!K374</f>
        <v>65122.427211999995</v>
      </c>
      <c r="J10" s="164">
        <f>ACIDIFICADORES!L374</f>
        <v>5200.0819209999991</v>
      </c>
      <c r="K10" s="164">
        <f>ACIDIFICADORES!M374</f>
        <v>4092.9045940000005</v>
      </c>
      <c r="L10" s="164">
        <f>ACIDIFICADORES!N374</f>
        <v>0</v>
      </c>
      <c r="M10" s="164">
        <f>ACIDIFICADORES!O374</f>
        <v>0</v>
      </c>
      <c r="N10" s="165">
        <f>ACIDIFICADORES!P374</f>
        <v>0</v>
      </c>
      <c r="O10"/>
    </row>
    <row r="11" spans="1:15" ht="31.5" customHeight="1" x14ac:dyDescent="0.2">
      <c r="A11" s="161" t="s">
        <v>929</v>
      </c>
      <c r="B11" s="162" t="s">
        <v>930</v>
      </c>
      <c r="C11" s="162"/>
      <c r="D11" s="163">
        <f>ACIDIFICADORES!F413</f>
        <v>431987.29148252402</v>
      </c>
      <c r="E11" s="164">
        <f>ACIDIFICADORES!G413</f>
        <v>686677.15564025519</v>
      </c>
      <c r="F11" s="164">
        <f>ACIDIFICADORES!H413</f>
        <v>32771.198438986394</v>
      </c>
      <c r="G11" s="164">
        <f>ACIDIFICADORES!I413</f>
        <v>2966.0673595816961</v>
      </c>
      <c r="H11" s="164">
        <f>ACIDIFICADORES!J413</f>
        <v>101515.88351728402</v>
      </c>
      <c r="I11" s="164">
        <f>ACIDIFICADORES!K413</f>
        <v>44687.762381052999</v>
      </c>
      <c r="J11" s="164">
        <f>ACIDIFICADORES!L413</f>
        <v>1305.5276041483205</v>
      </c>
      <c r="K11" s="164">
        <f>ACIDIFICADORES!M413</f>
        <v>77.594649999999987</v>
      </c>
      <c r="L11" s="164">
        <f>ACIDIFICADORES!N413</f>
        <v>0</v>
      </c>
      <c r="M11" s="164">
        <f>ACIDIFICADORES!O413</f>
        <v>0</v>
      </c>
      <c r="N11" s="165">
        <f>ACIDIFICADORES!P413</f>
        <v>0</v>
      </c>
      <c r="O11"/>
    </row>
    <row r="12" spans="1:15" ht="31.5" customHeight="1" x14ac:dyDescent="0.2">
      <c r="A12" s="161" t="s">
        <v>931</v>
      </c>
      <c r="B12" s="162" t="s">
        <v>932</v>
      </c>
      <c r="C12" s="162"/>
      <c r="D12" s="163">
        <f>ACIDIFICADORES!F449</f>
        <v>21968.544833645494</v>
      </c>
      <c r="E12" s="164">
        <f>ACIDIFICADORES!G449</f>
        <v>50807.147310569999</v>
      </c>
      <c r="F12" s="164">
        <f>ACIDIFICADORES!H449</f>
        <v>14004.078113722999</v>
      </c>
      <c r="G12" s="164">
        <f>ACIDIFICADORES!I449</f>
        <v>513036.0510872475</v>
      </c>
      <c r="H12" s="164">
        <f>ACIDIFICADORES!J449</f>
        <v>587524.28814443015</v>
      </c>
      <c r="I12" s="164">
        <f>ACIDIFICADORES!K449</f>
        <v>979.88343702526686</v>
      </c>
      <c r="J12" s="164">
        <f>ACIDIFICADORES!L449</f>
        <v>4186.4518836499983</v>
      </c>
      <c r="K12" s="164">
        <f>ACIDIFICADORES!M449</f>
        <v>7080.2767000000031</v>
      </c>
      <c r="L12" s="164">
        <f>ACIDIFICADORES!N449</f>
        <v>0</v>
      </c>
      <c r="M12" s="164">
        <f>ACIDIFICADORES!O449</f>
        <v>0</v>
      </c>
      <c r="N12" s="165">
        <f>ACIDIFICADORES!P449</f>
        <v>0</v>
      </c>
      <c r="O12"/>
    </row>
    <row r="13" spans="1:15" ht="31.5" customHeight="1" x14ac:dyDescent="0.2">
      <c r="A13" s="161" t="s">
        <v>933</v>
      </c>
      <c r="B13" s="162" t="s">
        <v>572</v>
      </c>
      <c r="C13" s="162"/>
      <c r="D13" s="163">
        <f>ACIDIFICADORES!F526</f>
        <v>2800.9030259999995</v>
      </c>
      <c r="E13" s="164">
        <f>ACIDIFICADORES!G526</f>
        <v>99898.828674999997</v>
      </c>
      <c r="F13" s="164">
        <f>ACIDIFICADORES!H526</f>
        <v>136723.304783</v>
      </c>
      <c r="G13" s="164">
        <f>ACIDIFICADORES!I526</f>
        <v>957665.46944599994</v>
      </c>
      <c r="H13" s="164">
        <f>ACIDIFICADORES!J526</f>
        <v>564899.96533499996</v>
      </c>
      <c r="I13" s="164">
        <f>ACIDIFICADORES!K526</f>
        <v>574.59766300000001</v>
      </c>
      <c r="J13" s="164">
        <f>ACIDIFICADORES!L526</f>
        <v>28229.998772999999</v>
      </c>
      <c r="K13" s="164">
        <f>ACIDIFICADORES!M526</f>
        <v>516268.38777100004</v>
      </c>
      <c r="L13" s="164">
        <f>ACIDIFICADORES!N526</f>
        <v>0</v>
      </c>
      <c r="M13" s="164">
        <f>ACIDIFICADORES!O526</f>
        <v>0</v>
      </c>
      <c r="N13" s="165">
        <f>ACIDIFICADORES!P526</f>
        <v>0</v>
      </c>
      <c r="O13"/>
    </row>
    <row r="14" spans="1:15" ht="31.5" customHeight="1" x14ac:dyDescent="0.2">
      <c r="A14" s="161" t="s">
        <v>934</v>
      </c>
      <c r="B14" s="162" t="s">
        <v>935</v>
      </c>
      <c r="C14" s="162"/>
      <c r="D14" s="163">
        <f>ACIDIFICADORES!F653</f>
        <v>2062.2587599999997</v>
      </c>
      <c r="E14" s="164">
        <f>ACIDIFICADORES!G653</f>
        <v>10375.582320000001</v>
      </c>
      <c r="F14" s="164">
        <f>ACIDIFICADORES!H653</f>
        <v>27571.767760000006</v>
      </c>
      <c r="G14" s="164">
        <f>ACIDIFICADORES!I653</f>
        <v>6577.5810489999994</v>
      </c>
      <c r="H14" s="164">
        <f>ACIDIFICADORES!J653</f>
        <v>298966.10221999994</v>
      </c>
      <c r="I14" s="164">
        <f>ACIDIFICADORES!K653</f>
        <v>0</v>
      </c>
      <c r="J14" s="164">
        <f>ACIDIFICADORES!L653</f>
        <v>2296.5429060000001</v>
      </c>
      <c r="K14" s="164">
        <f>ACIDIFICADORES!M653</f>
        <v>2314.6515099999992</v>
      </c>
      <c r="L14" s="164">
        <f>ACIDIFICADORES!N653</f>
        <v>0</v>
      </c>
      <c r="M14" s="164">
        <f>ACIDIFICADORES!O653</f>
        <v>0</v>
      </c>
      <c r="N14" s="165">
        <f>ACIDIFICADORES!P653</f>
        <v>0</v>
      </c>
      <c r="O14"/>
    </row>
    <row r="15" spans="1:15" ht="31.5" customHeight="1" thickBot="1" x14ac:dyDescent="0.25">
      <c r="A15" s="219" t="s">
        <v>936</v>
      </c>
      <c r="B15" s="220"/>
      <c r="C15" s="166"/>
      <c r="D15" s="167">
        <f t="shared" ref="D15:N15" si="0">SUM(D4:D14)</f>
        <v>2050798.3642583941</v>
      </c>
      <c r="E15" s="168">
        <f t="shared" si="0"/>
        <v>1862320.1504862807</v>
      </c>
      <c r="F15" s="168">
        <f t="shared" si="0"/>
        <v>1021234.0286483133</v>
      </c>
      <c r="G15" s="168">
        <f t="shared" si="0"/>
        <v>1597896.3470365969</v>
      </c>
      <c r="H15" s="168">
        <f t="shared" si="0"/>
        <v>3814097.7078678757</v>
      </c>
      <c r="I15" s="168">
        <f t="shared" si="0"/>
        <v>291778.25793146528</v>
      </c>
      <c r="J15" s="168">
        <f t="shared" si="0"/>
        <v>54427.080031614605</v>
      </c>
      <c r="K15" s="168">
        <f t="shared" si="0"/>
        <v>539650.22740747035</v>
      </c>
      <c r="L15" s="168">
        <f t="shared" si="0"/>
        <v>155959.95892949999</v>
      </c>
      <c r="M15" s="168">
        <f t="shared" si="0"/>
        <v>7100964.9541454995</v>
      </c>
      <c r="N15" s="169">
        <f t="shared" si="0"/>
        <v>921182.52901435515</v>
      </c>
      <c r="O15"/>
    </row>
    <row r="16" spans="1:15" ht="12.75" customHeight="1" x14ac:dyDescent="0.2"/>
    <row r="17" spans="1:16" ht="12.75" customHeight="1" thickBot="1" x14ac:dyDescent="0.25"/>
    <row r="18" spans="1:16" s="8" customFormat="1" ht="32.25" customHeight="1" x14ac:dyDescent="0.25">
      <c r="A18" s="147"/>
      <c r="B18" s="148" t="s">
        <v>914</v>
      </c>
      <c r="C18" s="149"/>
      <c r="D18" s="216" t="s">
        <v>895</v>
      </c>
      <c r="E18" s="217"/>
      <c r="F18" s="217"/>
      <c r="G18" s="217"/>
      <c r="H18" s="217"/>
      <c r="I18" s="217"/>
      <c r="J18" s="217"/>
      <c r="K18" s="217"/>
      <c r="L18" s="218"/>
      <c r="M18" s="216" t="s">
        <v>896</v>
      </c>
      <c r="N18" s="217"/>
      <c r="O18" s="217"/>
      <c r="P18" s="218"/>
    </row>
    <row r="19" spans="1:16" s="8" customFormat="1" ht="18.75" thickBot="1" x14ac:dyDescent="0.4">
      <c r="A19" s="150"/>
      <c r="B19" s="151"/>
      <c r="C19" s="152"/>
      <c r="D19" s="153" t="s">
        <v>897</v>
      </c>
      <c r="E19" s="154" t="s">
        <v>898</v>
      </c>
      <c r="F19" s="154" t="s">
        <v>899</v>
      </c>
      <c r="G19" s="154" t="s">
        <v>900</v>
      </c>
      <c r="H19" s="154" t="s">
        <v>901</v>
      </c>
      <c r="I19" s="154" t="s">
        <v>902</v>
      </c>
      <c r="J19" s="154" t="s">
        <v>903</v>
      </c>
      <c r="K19" s="154" t="s">
        <v>904</v>
      </c>
      <c r="L19" s="155" t="s">
        <v>905</v>
      </c>
      <c r="M19" s="153" t="s">
        <v>937</v>
      </c>
      <c r="N19" s="154" t="s">
        <v>938</v>
      </c>
      <c r="O19" s="154" t="s">
        <v>939</v>
      </c>
      <c r="P19" s="155" t="s">
        <v>940</v>
      </c>
    </row>
    <row r="20" spans="1:16" ht="31.5" customHeight="1" x14ac:dyDescent="0.2">
      <c r="A20" s="156" t="s">
        <v>915</v>
      </c>
      <c r="B20" s="157" t="s">
        <v>916</v>
      </c>
      <c r="C20" s="157"/>
      <c r="D20" s="158">
        <f>'METALES PESADOS'!F43</f>
        <v>4201.7870555322143</v>
      </c>
      <c r="E20" s="159">
        <f>'METALES PESADOS'!G43</f>
        <v>2156.2941414027568</v>
      </c>
      <c r="F20" s="159">
        <f>'METALES PESADOS'!H43</f>
        <v>8810.924108959287</v>
      </c>
      <c r="G20" s="159">
        <f>'METALES PESADOS'!I43</f>
        <v>8455.4368017411234</v>
      </c>
      <c r="H20" s="159">
        <f>'METALES PESADOS'!J43</f>
        <v>3270.0054598212068</v>
      </c>
      <c r="I20" s="159">
        <f>'METALES PESADOS'!K43</f>
        <v>131646.57306484785</v>
      </c>
      <c r="J20" s="159">
        <f>'METALES PESADOS'!L43</f>
        <v>4374.048732576467</v>
      </c>
      <c r="K20" s="159">
        <f>'METALES PESADOS'!M43</f>
        <v>2457.6855901991853</v>
      </c>
      <c r="L20" s="160">
        <f>'METALES PESADOS'!N43</f>
        <v>24480.476490315308</v>
      </c>
      <c r="M20" s="158">
        <f>'METALES PESADOS'!O43</f>
        <v>0</v>
      </c>
      <c r="N20" s="159">
        <f>'METALES PESADOS'!P43</f>
        <v>0</v>
      </c>
      <c r="O20" s="159">
        <f>'METALES PESADOS'!Q43</f>
        <v>0</v>
      </c>
      <c r="P20" s="160">
        <f>'METALES PESADOS'!R43</f>
        <v>0</v>
      </c>
    </row>
    <row r="21" spans="1:16" ht="31.5" customHeight="1" x14ac:dyDescent="0.2">
      <c r="A21" s="161" t="s">
        <v>917</v>
      </c>
      <c r="B21" s="162" t="s">
        <v>918</v>
      </c>
      <c r="C21" s="162"/>
      <c r="D21" s="163">
        <f>'METALES PESADOS'!F70</f>
        <v>151.36180899999999</v>
      </c>
      <c r="E21" s="164">
        <f>'METALES PESADOS'!G70</f>
        <v>1136.032616</v>
      </c>
      <c r="F21" s="164">
        <f>'METALES PESADOS'!H70</f>
        <v>3160.6206000000002</v>
      </c>
      <c r="G21" s="164">
        <f>'METALES PESADOS'!I70</f>
        <v>1041.1541119999999</v>
      </c>
      <c r="H21" s="164">
        <f>'METALES PESADOS'!J70</f>
        <v>157.55633399999999</v>
      </c>
      <c r="I21" s="164">
        <f>'METALES PESADOS'!K70</f>
        <v>10839.610095000002</v>
      </c>
      <c r="J21" s="164">
        <f>'METALES PESADOS'!L70</f>
        <v>5263.1518560000013</v>
      </c>
      <c r="K21" s="164">
        <f>'METALES PESADOS'!M70</f>
        <v>78.543140000000022</v>
      </c>
      <c r="L21" s="165">
        <f>'METALES PESADOS'!N70</f>
        <v>47628.819251999987</v>
      </c>
      <c r="M21" s="163">
        <f>'METALES PESADOS'!O70</f>
        <v>0</v>
      </c>
      <c r="N21" s="164">
        <f>'METALES PESADOS'!P70</f>
        <v>0</v>
      </c>
      <c r="O21" s="164">
        <f>'METALES PESADOS'!Q70</f>
        <v>0</v>
      </c>
      <c r="P21" s="165">
        <f>'METALES PESADOS'!R70</f>
        <v>0</v>
      </c>
    </row>
    <row r="22" spans="1:16" ht="31.5" customHeight="1" x14ac:dyDescent="0.2">
      <c r="A22" s="161" t="s">
        <v>919</v>
      </c>
      <c r="B22" s="162" t="s">
        <v>920</v>
      </c>
      <c r="C22" s="162"/>
      <c r="D22" s="163">
        <f>'METALES PESADOS'!F116</f>
        <v>2761.4833153113696</v>
      </c>
      <c r="E22" s="164">
        <f>'METALES PESADOS'!G116</f>
        <v>10215.181925409481</v>
      </c>
      <c r="F22" s="164">
        <f>'METALES PESADOS'!H116</f>
        <v>6280.3063230563776</v>
      </c>
      <c r="G22" s="164">
        <f>'METALES PESADOS'!I116</f>
        <v>5580.625560792133</v>
      </c>
      <c r="H22" s="164">
        <f>'METALES PESADOS'!J116</f>
        <v>3452.0466408401189</v>
      </c>
      <c r="I22" s="164">
        <f>'METALES PESADOS'!K116</f>
        <v>38713.06861023372</v>
      </c>
      <c r="J22" s="164">
        <f>'METALES PESADOS'!L116</f>
        <v>43046.07712184835</v>
      </c>
      <c r="K22" s="164">
        <f>'METALES PESADOS'!M116</f>
        <v>771.11378288944184</v>
      </c>
      <c r="L22" s="165">
        <f>'METALES PESADOS'!N116</f>
        <v>49746.652683067892</v>
      </c>
      <c r="M22" s="163">
        <f>'METALES PESADOS'!O116</f>
        <v>0</v>
      </c>
      <c r="N22" s="164">
        <f>'METALES PESADOS'!P116</f>
        <v>0</v>
      </c>
      <c r="O22" s="164">
        <f>'METALES PESADOS'!Q116</f>
        <v>0</v>
      </c>
      <c r="P22" s="165">
        <f>'METALES PESADOS'!R116</f>
        <v>0</v>
      </c>
    </row>
    <row r="23" spans="1:16" ht="30.75" customHeight="1" x14ac:dyDescent="0.2">
      <c r="A23" s="161" t="s">
        <v>921</v>
      </c>
      <c r="B23" s="162" t="s">
        <v>922</v>
      </c>
      <c r="C23" s="162"/>
      <c r="D23" s="163">
        <f>'METALES PESADOS'!F238</f>
        <v>2059.9905555833893</v>
      </c>
      <c r="E23" s="164">
        <f>'METALES PESADOS'!G238</f>
        <v>1881.7240503533312</v>
      </c>
      <c r="F23" s="164">
        <f>'METALES PESADOS'!H238</f>
        <v>8459.0874831596757</v>
      </c>
      <c r="G23" s="164">
        <f>'METALES PESADOS'!I238</f>
        <v>11942.43972587492</v>
      </c>
      <c r="H23" s="164">
        <f>'METALES PESADOS'!J238</f>
        <v>2265.4319753096174</v>
      </c>
      <c r="I23" s="164">
        <f>'METALES PESADOS'!K238</f>
        <v>5665.2119497520653</v>
      </c>
      <c r="J23" s="164">
        <f>'METALES PESADOS'!L238</f>
        <v>37489.790752380395</v>
      </c>
      <c r="K23" s="164">
        <f>'METALES PESADOS'!M238</f>
        <v>3343.4311011100003</v>
      </c>
      <c r="L23" s="165">
        <f>'METALES PESADOS'!N238</f>
        <v>28452.319324501648</v>
      </c>
      <c r="M23" s="163">
        <f>'METALES PESADOS'!O238</f>
        <v>0</v>
      </c>
      <c r="N23" s="164">
        <f>'METALES PESADOS'!P238</f>
        <v>0</v>
      </c>
      <c r="O23" s="164">
        <f>'METALES PESADOS'!Q238</f>
        <v>0</v>
      </c>
      <c r="P23" s="165">
        <f>'METALES PESADOS'!R238</f>
        <v>0</v>
      </c>
    </row>
    <row r="24" spans="1:16" ht="31.5" customHeight="1" x14ac:dyDescent="0.2">
      <c r="A24" s="161" t="s">
        <v>923</v>
      </c>
      <c r="B24" s="162" t="s">
        <v>924</v>
      </c>
      <c r="C24" s="162"/>
      <c r="D24" s="163">
        <f>'METALES PESADOS'!F272</f>
        <v>0</v>
      </c>
      <c r="E24" s="164">
        <f>'METALES PESADOS'!G272</f>
        <v>0</v>
      </c>
      <c r="F24" s="164">
        <f>'METALES PESADOS'!H272</f>
        <v>0</v>
      </c>
      <c r="G24" s="164">
        <f>'METALES PESADOS'!I272</f>
        <v>0</v>
      </c>
      <c r="H24" s="164">
        <f>'METALES PESADOS'!J272</f>
        <v>0</v>
      </c>
      <c r="I24" s="164">
        <f>'METALES PESADOS'!K272</f>
        <v>0</v>
      </c>
      <c r="J24" s="164">
        <f>'METALES PESADOS'!L272</f>
        <v>0</v>
      </c>
      <c r="K24" s="164">
        <f>'METALES PESADOS'!M272</f>
        <v>0</v>
      </c>
      <c r="L24" s="165">
        <f>'METALES PESADOS'!N272</f>
        <v>0</v>
      </c>
      <c r="M24" s="163">
        <f>'METALES PESADOS'!O272</f>
        <v>0</v>
      </c>
      <c r="N24" s="164">
        <f>'METALES PESADOS'!P272</f>
        <v>0</v>
      </c>
      <c r="O24" s="164">
        <f>'METALES PESADOS'!Q272</f>
        <v>0</v>
      </c>
      <c r="P24" s="165">
        <f>'METALES PESADOS'!R272</f>
        <v>0</v>
      </c>
    </row>
    <row r="25" spans="1:16" ht="31.5" customHeight="1" x14ac:dyDescent="0.2">
      <c r="A25" s="161" t="s">
        <v>925</v>
      </c>
      <c r="B25" s="162" t="s">
        <v>926</v>
      </c>
      <c r="C25" s="162"/>
      <c r="D25" s="163">
        <f>'METALES PESADOS'!F341</f>
        <v>2.9999999999999992E-3</v>
      </c>
      <c r="E25" s="164">
        <f>'METALES PESADOS'!G341</f>
        <v>45.973535999999989</v>
      </c>
      <c r="F25" s="164">
        <f>'METALES PESADOS'!H341</f>
        <v>3.5151999999999996E-2</v>
      </c>
      <c r="G25" s="164">
        <f>'METALES PESADOS'!I341</f>
        <v>46.970559999999992</v>
      </c>
      <c r="H25" s="164">
        <f>'METALES PESADOS'!J341</f>
        <v>221.66706100000007</v>
      </c>
      <c r="I25" s="164">
        <f>'METALES PESADOS'!K341</f>
        <v>23.052688999999994</v>
      </c>
      <c r="J25" s="164">
        <f>'METALES PESADOS'!L341</f>
        <v>1.7663939999999991</v>
      </c>
      <c r="K25" s="164">
        <f>'METALES PESADOS'!M341</f>
        <v>0</v>
      </c>
      <c r="L25" s="165">
        <f>'METALES PESADOS'!N341</f>
        <v>23.570894999999993</v>
      </c>
      <c r="M25" s="163">
        <f>'METALES PESADOS'!O341</f>
        <v>0</v>
      </c>
      <c r="N25" s="164">
        <f>'METALES PESADOS'!P341</f>
        <v>0</v>
      </c>
      <c r="O25" s="164">
        <f>'METALES PESADOS'!Q341</f>
        <v>0</v>
      </c>
      <c r="P25" s="165">
        <f>'METALES PESADOS'!R341</f>
        <v>0</v>
      </c>
    </row>
    <row r="26" spans="1:16" ht="31.5" customHeight="1" x14ac:dyDescent="0.2">
      <c r="A26" s="161" t="s">
        <v>927</v>
      </c>
      <c r="B26" s="162" t="s">
        <v>928</v>
      </c>
      <c r="C26" s="162"/>
      <c r="D26" s="163">
        <f>'METALES PESADOS'!F374</f>
        <v>63.792211999999992</v>
      </c>
      <c r="E26" s="164">
        <f>'METALES PESADOS'!G374</f>
        <v>197.46406799999997</v>
      </c>
      <c r="F26" s="164">
        <f>'METALES PESADOS'!H374</f>
        <v>2761.7950460000002</v>
      </c>
      <c r="G26" s="164">
        <f>'METALES PESADOS'!I374</f>
        <v>70416.110788999998</v>
      </c>
      <c r="H26" s="164">
        <f>'METALES PESADOS'!J374</f>
        <v>138.96099600000002</v>
      </c>
      <c r="I26" s="164">
        <f>'METALES PESADOS'!K374</f>
        <v>1519.6024779999998</v>
      </c>
      <c r="J26" s="164">
        <f>'METALES PESADOS'!L374</f>
        <v>511338.13797899988</v>
      </c>
      <c r="K26" s="164">
        <f>'METALES PESADOS'!M374</f>
        <v>218.51805400000001</v>
      </c>
      <c r="L26" s="165">
        <f>'METALES PESADOS'!N374</f>
        <v>35502.114546999997</v>
      </c>
      <c r="M26" s="163">
        <f>'METALES PESADOS'!O374</f>
        <v>0</v>
      </c>
      <c r="N26" s="164">
        <f>'METALES PESADOS'!P374</f>
        <v>0</v>
      </c>
      <c r="O26" s="164">
        <f>'METALES PESADOS'!Q374</f>
        <v>0</v>
      </c>
      <c r="P26" s="165">
        <f>'METALES PESADOS'!R374</f>
        <v>0</v>
      </c>
    </row>
    <row r="27" spans="1:16" ht="31.5" customHeight="1" x14ac:dyDescent="0.2">
      <c r="A27" s="161" t="s">
        <v>929</v>
      </c>
      <c r="B27" s="162" t="s">
        <v>930</v>
      </c>
      <c r="C27" s="162"/>
      <c r="D27" s="163">
        <f>'METALES PESADOS'!F413</f>
        <v>3216.358424878817</v>
      </c>
      <c r="E27" s="164">
        <f>'METALES PESADOS'!G413</f>
        <v>153.4883776477825</v>
      </c>
      <c r="F27" s="164">
        <f>'METALES PESADOS'!H413</f>
        <v>3607.068896425214</v>
      </c>
      <c r="G27" s="164">
        <f>'METALES PESADOS'!I413</f>
        <v>13406.693378017999</v>
      </c>
      <c r="H27" s="164">
        <f>'METALES PESADOS'!J413</f>
        <v>207.4328330299677</v>
      </c>
      <c r="I27" s="164">
        <f>'METALES PESADOS'!K413</f>
        <v>148311.30780058523</v>
      </c>
      <c r="J27" s="164">
        <f>'METALES PESADOS'!L413</f>
        <v>8930.4902071443157</v>
      </c>
      <c r="K27" s="164">
        <f>'METALES PESADOS'!M413</f>
        <v>1339.5516464434968</v>
      </c>
      <c r="L27" s="165">
        <f>'METALES PESADOS'!N413</f>
        <v>12518.512388941321</v>
      </c>
      <c r="M27" s="163">
        <f>'METALES PESADOS'!O413</f>
        <v>0</v>
      </c>
      <c r="N27" s="164">
        <f>'METALES PESADOS'!P413</f>
        <v>0</v>
      </c>
      <c r="O27" s="164">
        <f>'METALES PESADOS'!Q413</f>
        <v>0</v>
      </c>
      <c r="P27" s="165">
        <f>'METALES PESADOS'!R413</f>
        <v>0</v>
      </c>
    </row>
    <row r="28" spans="1:16" ht="31.5" customHeight="1" x14ac:dyDescent="0.2">
      <c r="A28" s="161" t="s">
        <v>931</v>
      </c>
      <c r="B28" s="162" t="s">
        <v>932</v>
      </c>
      <c r="C28" s="162"/>
      <c r="D28" s="163">
        <f>'METALES PESADOS'!F449</f>
        <v>933.10866504759997</v>
      </c>
      <c r="E28" s="164">
        <f>'METALES PESADOS'!G449</f>
        <v>1407.0374104023326</v>
      </c>
      <c r="F28" s="164">
        <f>'METALES PESADOS'!H449</f>
        <v>2394.8818082627699</v>
      </c>
      <c r="G28" s="164">
        <f>'METALES PESADOS'!I449</f>
        <v>5116.4255872614776</v>
      </c>
      <c r="H28" s="164">
        <f>'METALES PESADOS'!J449</f>
        <v>379.91758714100001</v>
      </c>
      <c r="I28" s="164">
        <f>'METALES PESADOS'!K449</f>
        <v>702.15787726843826</v>
      </c>
      <c r="J28" s="164">
        <f>'METALES PESADOS'!L449</f>
        <v>10816.464403461996</v>
      </c>
      <c r="K28" s="164">
        <f>'METALES PESADOS'!M449</f>
        <v>300.20241419809599</v>
      </c>
      <c r="L28" s="165">
        <f>'METALES PESADOS'!N449</f>
        <v>169993.36891823399</v>
      </c>
      <c r="M28" s="163">
        <f>'METALES PESADOS'!O449</f>
        <v>0</v>
      </c>
      <c r="N28" s="164">
        <f>'METALES PESADOS'!P449</f>
        <v>0</v>
      </c>
      <c r="O28" s="164">
        <f>'METALES PESADOS'!Q449</f>
        <v>0</v>
      </c>
      <c r="P28" s="165">
        <f>'METALES PESADOS'!R449</f>
        <v>0</v>
      </c>
    </row>
    <row r="29" spans="1:16" ht="31.5" customHeight="1" x14ac:dyDescent="0.2">
      <c r="A29" s="161" t="s">
        <v>933</v>
      </c>
      <c r="B29" s="162" t="s">
        <v>572</v>
      </c>
      <c r="C29" s="162"/>
      <c r="D29" s="163">
        <f>'METALES PESADOS'!F526</f>
        <v>70.230549999999994</v>
      </c>
      <c r="E29" s="164">
        <f>'METALES PESADOS'!G526</f>
        <v>4566.8151989999988</v>
      </c>
      <c r="F29" s="164">
        <f>'METALES PESADOS'!H526</f>
        <v>800.83005799999978</v>
      </c>
      <c r="G29" s="164">
        <f>'METALES PESADOS'!I526</f>
        <v>492.94605099999995</v>
      </c>
      <c r="H29" s="164">
        <f>'METALES PESADOS'!J526</f>
        <v>875.71299899999997</v>
      </c>
      <c r="I29" s="164">
        <f>'METALES PESADOS'!K526</f>
        <v>315.744844</v>
      </c>
      <c r="J29" s="164">
        <f>'METALES PESADOS'!L526</f>
        <v>526.69620300000008</v>
      </c>
      <c r="K29" s="164">
        <f>'METALES PESADOS'!M526</f>
        <v>214.96566300000006</v>
      </c>
      <c r="L29" s="165">
        <f>'METALES PESADOS'!N526</f>
        <v>4842.7761049999999</v>
      </c>
      <c r="M29" s="163">
        <f>'METALES PESADOS'!O526</f>
        <v>0</v>
      </c>
      <c r="N29" s="164">
        <f>'METALES PESADOS'!P526</f>
        <v>0</v>
      </c>
      <c r="O29" s="164">
        <f>'METALES PESADOS'!Q526</f>
        <v>0</v>
      </c>
      <c r="P29" s="165">
        <f>'METALES PESADOS'!R526</f>
        <v>0</v>
      </c>
    </row>
    <row r="30" spans="1:16" ht="31.5" customHeight="1" x14ac:dyDescent="0.2">
      <c r="A30" s="161" t="s">
        <v>934</v>
      </c>
      <c r="B30" s="162" t="s">
        <v>935</v>
      </c>
      <c r="C30" s="162"/>
      <c r="D30" s="163">
        <f>'METALES PESADOS'!F653</f>
        <v>0</v>
      </c>
      <c r="E30" s="164">
        <f>'METALES PESADOS'!G653</f>
        <v>0</v>
      </c>
      <c r="F30" s="164">
        <f>'METALES PESADOS'!H653</f>
        <v>0</v>
      </c>
      <c r="G30" s="164">
        <f>'METALES PESADOS'!I653</f>
        <v>0</v>
      </c>
      <c r="H30" s="164">
        <f>'METALES PESADOS'!J653</f>
        <v>0</v>
      </c>
      <c r="I30" s="164">
        <f>'METALES PESADOS'!K653</f>
        <v>0</v>
      </c>
      <c r="J30" s="164">
        <f>'METALES PESADOS'!L653</f>
        <v>0</v>
      </c>
      <c r="K30" s="164">
        <f>'METALES PESADOS'!M653</f>
        <v>0</v>
      </c>
      <c r="L30" s="165">
        <f>'METALES PESADOS'!N653</f>
        <v>0</v>
      </c>
      <c r="M30" s="163">
        <f>'METALES PESADOS'!O653</f>
        <v>0</v>
      </c>
      <c r="N30" s="164">
        <f>'METALES PESADOS'!P653</f>
        <v>0</v>
      </c>
      <c r="O30" s="164">
        <f>'METALES PESADOS'!Q653</f>
        <v>0</v>
      </c>
      <c r="P30" s="165">
        <f>'METALES PESADOS'!R653</f>
        <v>0</v>
      </c>
    </row>
    <row r="31" spans="1:16" ht="31.5" customHeight="1" thickBot="1" x14ac:dyDescent="0.25">
      <c r="A31" s="219" t="s">
        <v>936</v>
      </c>
      <c r="B31" s="220"/>
      <c r="C31" s="166"/>
      <c r="D31" s="167">
        <f t="shared" ref="D31:P31" si="1">SUM(D20:D30)</f>
        <v>13458.11558735339</v>
      </c>
      <c r="E31" s="168">
        <f t="shared" si="1"/>
        <v>21760.01132421568</v>
      </c>
      <c r="F31" s="168">
        <f t="shared" si="1"/>
        <v>36275.549475863321</v>
      </c>
      <c r="G31" s="168">
        <f t="shared" si="1"/>
        <v>116498.80256568766</v>
      </c>
      <c r="H31" s="168">
        <f t="shared" si="1"/>
        <v>10968.731886141912</v>
      </c>
      <c r="I31" s="168">
        <f t="shared" si="1"/>
        <v>337736.32940868725</v>
      </c>
      <c r="J31" s="168">
        <f t="shared" si="1"/>
        <v>621786.62364941137</v>
      </c>
      <c r="K31" s="168">
        <f t="shared" si="1"/>
        <v>8724.0113918402221</v>
      </c>
      <c r="L31" s="169">
        <f t="shared" si="1"/>
        <v>373188.61060406017</v>
      </c>
      <c r="M31" s="170">
        <f t="shared" si="1"/>
        <v>0</v>
      </c>
      <c r="N31" s="171">
        <f t="shared" si="1"/>
        <v>0</v>
      </c>
      <c r="O31" s="171">
        <f t="shared" si="1"/>
        <v>0</v>
      </c>
      <c r="P31" s="172">
        <f t="shared" si="1"/>
        <v>0</v>
      </c>
    </row>
    <row r="32" spans="1:16" ht="12.75" customHeight="1" x14ac:dyDescent="0.2"/>
    <row r="33" spans="1:12" ht="12.75" customHeight="1" thickBot="1" x14ac:dyDescent="0.25"/>
    <row r="34" spans="1:12" s="8" customFormat="1" ht="32.25" customHeight="1" x14ac:dyDescent="0.25">
      <c r="A34" s="147"/>
      <c r="B34" s="148" t="s">
        <v>914</v>
      </c>
      <c r="C34" s="149"/>
      <c r="D34" s="216" t="s">
        <v>909</v>
      </c>
      <c r="E34" s="217"/>
      <c r="F34" s="217"/>
      <c r="G34" s="217"/>
      <c r="H34" s="217"/>
      <c r="I34" s="217"/>
      <c r="J34" s="217"/>
      <c r="K34" s="218"/>
      <c r="L34"/>
    </row>
    <row r="35" spans="1:12" s="8" customFormat="1" ht="15.75" thickBot="1" x14ac:dyDescent="0.3">
      <c r="A35" s="150"/>
      <c r="B35" s="151"/>
      <c r="C35" s="152"/>
      <c r="D35" s="154" t="s">
        <v>910</v>
      </c>
      <c r="E35" s="154" t="s">
        <v>911</v>
      </c>
      <c r="F35" s="154" t="s">
        <v>966</v>
      </c>
      <c r="G35" s="154" t="s">
        <v>967</v>
      </c>
      <c r="H35" s="154" t="s">
        <v>964</v>
      </c>
      <c r="I35" s="154" t="s">
        <v>965</v>
      </c>
      <c r="J35" s="154" t="s">
        <v>912</v>
      </c>
      <c r="K35" s="155" t="s">
        <v>913</v>
      </c>
      <c r="L35"/>
    </row>
    <row r="36" spans="1:12" ht="31.5" customHeight="1" x14ac:dyDescent="0.2">
      <c r="A36" s="156" t="s">
        <v>915</v>
      </c>
      <c r="B36" s="157" t="s">
        <v>916</v>
      </c>
      <c r="C36" s="157"/>
      <c r="D36" s="159">
        <f>COPs!F43</f>
        <v>1.0629999999999999E-3</v>
      </c>
      <c r="E36" s="159">
        <f>COPs!G43</f>
        <v>4.0263998743872245</v>
      </c>
      <c r="F36" s="159">
        <f>COPs!H43</f>
        <v>63.271072831232871</v>
      </c>
      <c r="G36" s="159">
        <f>COPs!I43</f>
        <v>31.120123829245948</v>
      </c>
      <c r="H36" s="159">
        <f>COPs!J43</f>
        <v>21.57440754829749</v>
      </c>
      <c r="I36" s="159">
        <f>COPs!K43</f>
        <v>4.3195338837093074</v>
      </c>
      <c r="J36" s="159">
        <f>COPs!L43</f>
        <v>120.28513996567233</v>
      </c>
      <c r="K36" s="160">
        <f>COPs!M43</f>
        <v>2.0555761890810004E-3</v>
      </c>
      <c r="L36"/>
    </row>
    <row r="37" spans="1:12" ht="31.5" customHeight="1" x14ac:dyDescent="0.2">
      <c r="A37" s="161" t="s">
        <v>917</v>
      </c>
      <c r="B37" s="162" t="s">
        <v>918</v>
      </c>
      <c r="C37" s="162"/>
      <c r="D37" s="164">
        <f>COPs!F70</f>
        <v>0.43977700000000014</v>
      </c>
      <c r="E37" s="164">
        <f>COPs!G70</f>
        <v>58.18376391014025</v>
      </c>
      <c r="F37" s="164">
        <f>COPs!H70</f>
        <v>12591.863334622662</v>
      </c>
      <c r="G37" s="164">
        <f>COPs!I70</f>
        <v>11687.301967338921</v>
      </c>
      <c r="H37" s="164">
        <f>COPs!J70</f>
        <v>4498.4230792101353</v>
      </c>
      <c r="I37" s="164">
        <f>COPs!K70</f>
        <v>6573.5916336040618</v>
      </c>
      <c r="J37" s="164">
        <f>COPs!L70</f>
        <v>35351.180014775797</v>
      </c>
      <c r="K37" s="165">
        <f>COPs!M70</f>
        <v>2.2320699999999984</v>
      </c>
      <c r="L37"/>
    </row>
    <row r="38" spans="1:12" ht="31.5" customHeight="1" x14ac:dyDescent="0.2">
      <c r="A38" s="161" t="s">
        <v>919</v>
      </c>
      <c r="B38" s="162" t="s">
        <v>920</v>
      </c>
      <c r="C38" s="162"/>
      <c r="D38" s="164">
        <f>COPs!F116</f>
        <v>0.43616545835533294</v>
      </c>
      <c r="E38" s="164">
        <f>COPs!G116</f>
        <v>8.5983087666759275</v>
      </c>
      <c r="F38" s="164">
        <f>COPs!H116</f>
        <v>548.818245817719</v>
      </c>
      <c r="G38" s="164">
        <f>COPs!I116</f>
        <v>824.39325027355585</v>
      </c>
      <c r="H38" s="164">
        <f>COPs!J116</f>
        <v>332.93436478397922</v>
      </c>
      <c r="I38" s="164">
        <f>COPs!K116</f>
        <v>265.28811446038776</v>
      </c>
      <c r="J38" s="164">
        <f>COPs!L116</f>
        <v>1971.4339754677269</v>
      </c>
      <c r="K38" s="165">
        <f>COPs!M116</f>
        <v>3.7830780293020014</v>
      </c>
      <c r="L38"/>
    </row>
    <row r="39" spans="1:12" ht="30.75" customHeight="1" x14ac:dyDescent="0.2">
      <c r="A39" s="161" t="s">
        <v>921</v>
      </c>
      <c r="B39" s="162" t="s">
        <v>922</v>
      </c>
      <c r="C39" s="162"/>
      <c r="D39" s="164">
        <f>COPs!F238</f>
        <v>9.661749E-2</v>
      </c>
      <c r="E39" s="164">
        <f>COPs!G238</f>
        <v>56.481070718761771</v>
      </c>
      <c r="F39" s="164">
        <f>COPs!H238</f>
        <v>2692.2496600000004</v>
      </c>
      <c r="G39" s="164">
        <f>COPs!I238</f>
        <v>1481.18876</v>
      </c>
      <c r="H39" s="164">
        <f>COPs!J238</f>
        <v>1481.18876</v>
      </c>
      <c r="I39" s="164">
        <f>COPs!K238</f>
        <v>182.51158000000001</v>
      </c>
      <c r="J39" s="164">
        <f>COPs!L238</f>
        <v>14603.689528464</v>
      </c>
      <c r="K39" s="165">
        <f>COPs!M238</f>
        <v>24.3793533005</v>
      </c>
      <c r="L39"/>
    </row>
    <row r="40" spans="1:12" ht="31.5" customHeight="1" x14ac:dyDescent="0.2">
      <c r="A40" s="161" t="s">
        <v>923</v>
      </c>
      <c r="B40" s="162" t="s">
        <v>924</v>
      </c>
      <c r="C40" s="162"/>
      <c r="D40" s="164">
        <f>COPs!F272</f>
        <v>0</v>
      </c>
      <c r="E40" s="164">
        <f>COPs!G272</f>
        <v>0</v>
      </c>
      <c r="F40" s="164">
        <f>COPs!H272</f>
        <v>0</v>
      </c>
      <c r="G40" s="164">
        <f>COPs!I272</f>
        <v>0</v>
      </c>
      <c r="H40" s="164">
        <f>COPs!J272</f>
        <v>0</v>
      </c>
      <c r="I40" s="164">
        <f>COPs!K272</f>
        <v>0</v>
      </c>
      <c r="J40" s="164">
        <f>COPs!L272</f>
        <v>0</v>
      </c>
      <c r="K40" s="165">
        <f>COPs!M272</f>
        <v>0</v>
      </c>
      <c r="L40"/>
    </row>
    <row r="41" spans="1:12" ht="31.5" customHeight="1" x14ac:dyDescent="0.2">
      <c r="A41" s="161" t="s">
        <v>925</v>
      </c>
      <c r="B41" s="162" t="s">
        <v>926</v>
      </c>
      <c r="C41" s="162"/>
      <c r="D41" s="164">
        <f>COPs!F341</f>
        <v>0</v>
      </c>
      <c r="E41" s="164">
        <f>COPs!G341</f>
        <v>8.5130000000000004E-4</v>
      </c>
      <c r="F41" s="164">
        <f>COPs!H341</f>
        <v>1.3229430000000004</v>
      </c>
      <c r="G41" s="164">
        <f>COPs!I341</f>
        <v>0.57388500000000009</v>
      </c>
      <c r="H41" s="164">
        <f>COPs!J341</f>
        <v>0.57388500000000009</v>
      </c>
      <c r="I41" s="164">
        <f>COPs!K341</f>
        <v>0.57388500000000009</v>
      </c>
      <c r="J41" s="164">
        <f>COPs!L341</f>
        <v>3.0445980000000001</v>
      </c>
      <c r="K41" s="165">
        <f>COPs!M341</f>
        <v>2254.4359730000001</v>
      </c>
      <c r="L41"/>
    </row>
    <row r="42" spans="1:12" ht="31.5" customHeight="1" x14ac:dyDescent="0.2">
      <c r="A42" s="161" t="s">
        <v>927</v>
      </c>
      <c r="B42" s="162" t="s">
        <v>928</v>
      </c>
      <c r="C42" s="162"/>
      <c r="D42" s="164">
        <f>COPs!F374</f>
        <v>0</v>
      </c>
      <c r="E42" s="164">
        <f>COPs!G374</f>
        <v>8.9882789989000003</v>
      </c>
      <c r="F42" s="164">
        <f>COPs!H374</f>
        <v>233.9258921942</v>
      </c>
      <c r="G42" s="164">
        <f>COPs!I374</f>
        <v>405.62811434449998</v>
      </c>
      <c r="H42" s="164">
        <f>COPs!J374</f>
        <v>337.97490575790005</v>
      </c>
      <c r="I42" s="164">
        <f>COPs!K374</f>
        <v>277.74591036800007</v>
      </c>
      <c r="J42" s="164">
        <f>COPs!L374</f>
        <v>1255.2748226628</v>
      </c>
      <c r="K42" s="165">
        <f>COPs!M374</f>
        <v>2.1365799999999999</v>
      </c>
      <c r="L42"/>
    </row>
    <row r="43" spans="1:12" ht="31.5" customHeight="1" x14ac:dyDescent="0.2">
      <c r="A43" s="161" t="s">
        <v>929</v>
      </c>
      <c r="B43" s="162" t="s">
        <v>930</v>
      </c>
      <c r="C43" s="162"/>
      <c r="D43" s="164">
        <f>COPs!F413</f>
        <v>0.92369999999999997</v>
      </c>
      <c r="E43" s="164">
        <f>COPs!G413</f>
        <v>2.6043109095481998</v>
      </c>
      <c r="F43" s="164">
        <f>COPs!H413</f>
        <v>109.74464102485878</v>
      </c>
      <c r="G43" s="164">
        <f>COPs!I413</f>
        <v>304.92501561974183</v>
      </c>
      <c r="H43" s="164">
        <f>COPs!J413</f>
        <v>218.21651731972327</v>
      </c>
      <c r="I43" s="164">
        <f>COPs!K413</f>
        <v>80.133190911836323</v>
      </c>
      <c r="J43" s="164">
        <f>COPs!L413</f>
        <v>713.0193648773602</v>
      </c>
      <c r="K43" s="165">
        <f>COPs!M413</f>
        <v>2.7128049999999999</v>
      </c>
      <c r="L43"/>
    </row>
    <row r="44" spans="1:12" ht="31.5" customHeight="1" x14ac:dyDescent="0.2">
      <c r="A44" s="161" t="s">
        <v>931</v>
      </c>
      <c r="B44" s="162" t="s">
        <v>932</v>
      </c>
      <c r="C44" s="162"/>
      <c r="D44" s="164">
        <f>COPs!F449</f>
        <v>1.1104210492</v>
      </c>
      <c r="E44" s="164">
        <f>COPs!G449</f>
        <v>319.81273726233326</v>
      </c>
      <c r="F44" s="164">
        <f>COPs!H449</f>
        <v>52.014651052824739</v>
      </c>
      <c r="G44" s="164">
        <f>COPs!I449</f>
        <v>97.494232885449293</v>
      </c>
      <c r="H44" s="164">
        <f>COPs!J449</f>
        <v>220.96439341144</v>
      </c>
      <c r="I44" s="164">
        <f>COPs!K449</f>
        <v>1.9829458070909998E-2</v>
      </c>
      <c r="J44" s="164">
        <f>COPs!L449</f>
        <v>370.49310680777671</v>
      </c>
      <c r="K44" s="165">
        <f>COPs!M449</f>
        <v>0.35389689494339999</v>
      </c>
      <c r="L44"/>
    </row>
    <row r="45" spans="1:12" ht="31.5" customHeight="1" x14ac:dyDescent="0.2">
      <c r="A45" s="161" t="s">
        <v>933</v>
      </c>
      <c r="B45" s="162" t="s">
        <v>572</v>
      </c>
      <c r="C45" s="162"/>
      <c r="D45" s="164">
        <f>COPs!F526</f>
        <v>76.485903000000008</v>
      </c>
      <c r="E45" s="164">
        <f>COPs!G526</f>
        <v>4.0576414527569868</v>
      </c>
      <c r="F45" s="164">
        <f>COPs!H526</f>
        <v>13626.551854345398</v>
      </c>
      <c r="G45" s="164">
        <f>COPs!I526</f>
        <v>14860.304757557145</v>
      </c>
      <c r="H45" s="164">
        <f>COPs!J526</f>
        <v>6421.6121330629512</v>
      </c>
      <c r="I45" s="164">
        <f>COPs!K526</f>
        <v>5603.0205445364554</v>
      </c>
      <c r="J45" s="164">
        <f>COPs!L526</f>
        <v>40511.489289501944</v>
      </c>
      <c r="K45" s="165">
        <f>COPs!M526</f>
        <v>0</v>
      </c>
      <c r="L45"/>
    </row>
    <row r="46" spans="1:12" ht="31.5" customHeight="1" x14ac:dyDescent="0.2">
      <c r="A46" s="161" t="s">
        <v>934</v>
      </c>
      <c r="B46" s="162" t="s">
        <v>935</v>
      </c>
      <c r="C46" s="162"/>
      <c r="D46" s="164">
        <f>COPs!F653</f>
        <v>0</v>
      </c>
      <c r="E46" s="164">
        <f>COPs!G653</f>
        <v>0</v>
      </c>
      <c r="F46" s="164">
        <f>COPs!H653</f>
        <v>0</v>
      </c>
      <c r="G46" s="164">
        <f>COPs!I653</f>
        <v>0</v>
      </c>
      <c r="H46" s="164">
        <f>COPs!J653</f>
        <v>0</v>
      </c>
      <c r="I46" s="164">
        <f>COPs!K653</f>
        <v>0</v>
      </c>
      <c r="J46" s="164">
        <f>COPs!L653</f>
        <v>0</v>
      </c>
      <c r="K46" s="165">
        <f>COPs!M653</f>
        <v>0</v>
      </c>
      <c r="L46"/>
    </row>
    <row r="47" spans="1:12" ht="31.5" customHeight="1" thickBot="1" x14ac:dyDescent="0.25">
      <c r="A47" s="219" t="s">
        <v>936</v>
      </c>
      <c r="B47" s="220"/>
      <c r="C47" s="166"/>
      <c r="D47" s="168">
        <f t="shared" ref="D47:K47" si="2">SUM(D36:D46)</f>
        <v>79.493646997555345</v>
      </c>
      <c r="E47" s="168">
        <f t="shared" si="2"/>
        <v>462.75336319350362</v>
      </c>
      <c r="F47" s="168">
        <f t="shared" ref="F47:I47" si="3">SUM(F36:F46)</f>
        <v>29919.762294888897</v>
      </c>
      <c r="G47" s="168">
        <f t="shared" si="3"/>
        <v>29692.930106848558</v>
      </c>
      <c r="H47" s="168">
        <f t="shared" si="3"/>
        <v>13533.462446094427</v>
      </c>
      <c r="I47" s="168">
        <f t="shared" si="3"/>
        <v>12987.204222222521</v>
      </c>
      <c r="J47" s="168">
        <f t="shared" si="2"/>
        <v>94899.909840523091</v>
      </c>
      <c r="K47" s="169">
        <f t="shared" si="2"/>
        <v>2290.0358118009344</v>
      </c>
      <c r="L47"/>
    </row>
    <row r="48" spans="1:1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28.5" customHeight="1" x14ac:dyDescent="0.2"/>
    <row r="73" ht="12.75" customHeight="1" x14ac:dyDescent="0.2"/>
    <row r="74" ht="31.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29.2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9.2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29.25" customHeight="1" x14ac:dyDescent="0.2"/>
    <row r="202" ht="12.75" customHeight="1" x14ac:dyDescent="0.2"/>
    <row r="203" ht="31.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28.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32.25" customHeight="1" x14ac:dyDescent="0.2"/>
    <row r="242" ht="12.75" customHeight="1" x14ac:dyDescent="0.2"/>
    <row r="243" ht="12.75" customHeight="1" x14ac:dyDescent="0.2"/>
    <row r="244" ht="12.75" customHeight="1" x14ac:dyDescent="0.2"/>
    <row r="245" ht="30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31.5" customHeight="1" x14ac:dyDescent="0.2"/>
    <row r="251" ht="31.5" customHeight="1" x14ac:dyDescent="0.2"/>
    <row r="252" ht="30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29.2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29.2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31.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28.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29.2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29.2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29.2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29.2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29.2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29.2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29.2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</sheetData>
  <mergeCells count="7">
    <mergeCell ref="D2:N2"/>
    <mergeCell ref="A15:B15"/>
    <mergeCell ref="A47:B47"/>
    <mergeCell ref="D18:L18"/>
    <mergeCell ref="A31:B31"/>
    <mergeCell ref="M18:P18"/>
    <mergeCell ref="D34:K34"/>
  </mergeCells>
  <phoneticPr fontId="0" type="noConversion"/>
  <pageMargins left="0.74803149606299213" right="0.70866141732283472" top="1.4960629921259843" bottom="0.70866141732283472" header="0.9055118110236221" footer="0.43307086614173229"/>
  <pageSetup paperSize="9" scale="58" fitToHeight="15" orientation="landscape" horizontalDpi="360" verticalDpi="360" r:id="rId1"/>
  <headerFooter alignWithMargins="0">
    <oddHeader xml:space="preserve">&amp;C&amp;"Garamond,Normal"&amp;14INVENTARIO NACIONAL DE EMISIONES DE GASES DE EFECTO INVERNADERO Y CONTAMINANTES A LA ATMÓSFERA&amp;R&amp;"Garamond,Normal"&amp;14           </oddHeader>
    <oddFooter xml:space="preserve">&amp;L&amp;"Garamond,Normal"Emisiones por grupos de actividad&amp;CSerie 1990-2021&amp;R&amp;"Garamond,Normal" Página &amp;P de &amp;N                               </oddFooter>
  </headerFooter>
  <rowBreaks count="2" manualBreakCount="2">
    <brk id="16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ACIDIFICADORES</vt:lpstr>
      <vt:lpstr>METALES PESADOS</vt:lpstr>
      <vt:lpstr>COPs</vt:lpstr>
      <vt:lpstr>RESUMEN</vt:lpstr>
      <vt:lpstr>ACIDIFICADORES!Área_de_impresión</vt:lpstr>
      <vt:lpstr>COPs!Área_de_impresión</vt:lpstr>
      <vt:lpstr>'METALES PESADOS'!Área_de_impresión</vt:lpstr>
      <vt:lpstr>RESUMEN!Área_de_impresión</vt:lpstr>
    </vt:vector>
  </TitlesOfParts>
  <Company>AED,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Cano Rego, Juan Carlos</cp:lastModifiedBy>
  <cp:lastPrinted>2023-03-16T19:43:11Z</cp:lastPrinted>
  <dcterms:created xsi:type="dcterms:W3CDTF">2014-04-21T12:54:45Z</dcterms:created>
  <dcterms:modified xsi:type="dcterms:W3CDTF">2023-03-16T21:40:56Z</dcterms:modified>
</cp:coreProperties>
</file>